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Y:\BdP MBP6\5_Publicaciones\2_Publi armonizadas\2025\1T\SIN LINKS\"/>
    </mc:Choice>
  </mc:AlternateContent>
  <xr:revisionPtr revIDLastSave="0" documentId="13_ncr:1_{FC5A6AA2-AAAB-401A-9844-74361B1DA057}" xr6:coauthVersionLast="36" xr6:coauthVersionMax="36" xr10:uidLastSave="{00000000-0000-0000-0000-000000000000}"/>
  <bookViews>
    <workbookView xWindow="0" yWindow="0" windowWidth="28800" windowHeight="12315" tabRatio="940" xr2:uid="{00000000-000D-0000-FFFF-FFFF00000000}"/>
  </bookViews>
  <sheets>
    <sheet name="Notas" sheetId="4" r:id="rId1"/>
    <sheet name="X - Cuadro 1" sheetId="1" r:id="rId2"/>
    <sheet name="X - Cuadro 2" sheetId="2" r:id="rId3"/>
    <sheet name="X - Cuadro 3A y 3B" sheetId="3" r:id="rId4"/>
    <sheet name="X - Cuadro 4" sheetId="5" r:id="rId5"/>
    <sheet name="X - Gráfico 1" sheetId="6" r:id="rId6"/>
    <sheet name="X - Gráfico 2" sheetId="7" r:id="rId7"/>
    <sheet name="M - Cuadro 5" sheetId="8" r:id="rId8"/>
    <sheet name="M - Cuadro 6" sheetId="9" r:id="rId9"/>
    <sheet name="M - Cuadro 7A y 7B" sheetId="10" r:id="rId10"/>
    <sheet name="M - Cuadro 8" sheetId="11" r:id="rId11"/>
    <sheet name="M - Gráfico 3" sheetId="12" r:id="rId12"/>
    <sheet name="M - Gráfico 4" sheetId="13" r:id="rId13"/>
    <sheet name="Gráfico - Serie X y M" sheetId="14" r:id="rId14"/>
    <sheet name="Datos" sheetId="15" state="hidden" r:id="rId15"/>
  </sheets>
  <definedNames>
    <definedName name="_xlnm._FilterDatabase" localSheetId="13" hidden="1">'Gráfico - Serie X y M'!$A$6:$G$77</definedName>
    <definedName name="_xlnm._FilterDatabase" localSheetId="7" hidden="1">'M - Cuadro 5'!$B$6:$P$7</definedName>
    <definedName name="_xlnm._FilterDatabase" localSheetId="8" hidden="1">'M - Cuadro 6'!$B$6:$O$92</definedName>
    <definedName name="_xlnm._FilterDatabase" localSheetId="9" hidden="1">'M - Cuadro 7A y 7B'!$A$6:$R$20</definedName>
    <definedName name="_xlnm._FilterDatabase" localSheetId="10" hidden="1">'M - Cuadro 8'!$A$7:$I$21</definedName>
    <definedName name="_xlnm._FilterDatabase" localSheetId="1" hidden="1">'X - Cuadro 1'!$B$6:$P$7</definedName>
    <definedName name="_xlnm._FilterDatabase" localSheetId="2" hidden="1">'X - Cuadro 2'!$B$6:$O$92</definedName>
    <definedName name="_xlnm._FilterDatabase" localSheetId="3" hidden="1">'X - Cuadro 3A y 3B'!$A$6:$R$20</definedName>
    <definedName name="_xlnm._FilterDatabase" localSheetId="4" hidden="1">'X - Cuadro 4'!$A$7:$I$21</definedName>
    <definedName name="_xlnm.Print_Area" localSheetId="13">'Gráfico - Serie X y M'!$I$1:$X$33,'Gráfico - Serie X y M'!$I$35:$X$68</definedName>
    <definedName name="_xlnm.Print_Area" localSheetId="7">'M - Cuadro 5'!$B$1:$P$95</definedName>
    <definedName name="_xlnm.Print_Area" localSheetId="8">'M - Cuadro 6'!$B$1:$P$90</definedName>
    <definedName name="_xlnm.Print_Area" localSheetId="9">'M - Cuadro 7A y 7B'!$B$1:$T$21,'M - Cuadro 7A y 7B'!$B$23:$T$43</definedName>
    <definedName name="_xlnm.Print_Area" localSheetId="10">'M - Cuadro 8'!$A$1:$I$22</definedName>
    <definedName name="_xlnm.Print_Area" localSheetId="0">Notas!$A$1:$N$10</definedName>
    <definedName name="_xlnm.Print_Area" localSheetId="1">'X - Cuadro 1'!$B$1:$P$95</definedName>
    <definedName name="_xlnm.Print_Area" localSheetId="2">'X - Cuadro 2'!$B$1:$P$90</definedName>
    <definedName name="_xlnm.Print_Area" localSheetId="3">'X - Cuadro 3A y 3B'!$B$1:$T$21,'X - Cuadro 3A y 3B'!$B$23:$T$43</definedName>
    <definedName name="_xlnm.Print_Area" localSheetId="4">'X - Cuadro 4'!$B$1:$I$22</definedName>
    <definedName name="_xlnm.Print_Titles" localSheetId="7">'M - Cuadro 5'!$1:$7</definedName>
    <definedName name="_xlnm.Print_Titles" localSheetId="8">'M - Cuadro 6'!$1:$7</definedName>
    <definedName name="_xlnm.Print_Titles" localSheetId="1">'X - Cuadro 1'!$1:$7</definedName>
    <definedName name="_xlnm.Print_Titles" localSheetId="2">'X - Cuadro 2'!$1:$7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2" i="15" l="1"/>
  <c r="P72" i="15"/>
  <c r="T28" i="10"/>
  <c r="N72" i="15"/>
  <c r="M72" i="15"/>
  <c r="L72" i="15"/>
  <c r="J72" i="15"/>
  <c r="I72" i="15"/>
  <c r="C72" i="15"/>
  <c r="G72" i="15"/>
  <c r="F72" i="15"/>
  <c r="E72" i="15"/>
  <c r="D72" i="15"/>
  <c r="P94" i="8" l="1"/>
  <c r="K72" i="15"/>
  <c r="T20" i="10"/>
  <c r="T37" i="10" s="1"/>
  <c r="O72" i="15" l="1"/>
  <c r="F75" i="14" s="1"/>
  <c r="T35" i="10"/>
  <c r="T34" i="10"/>
  <c r="T33" i="10"/>
  <c r="T31" i="10"/>
  <c r="T30" i="10"/>
  <c r="T29" i="10"/>
  <c r="T32" i="10"/>
  <c r="T41" i="10"/>
  <c r="T40" i="10"/>
  <c r="T39" i="10"/>
  <c r="T38" i="10"/>
  <c r="T36" i="10"/>
  <c r="T42" i="10" l="1"/>
  <c r="T20" i="3" l="1"/>
  <c r="T28" i="3"/>
  <c r="AC72" i="15"/>
  <c r="AB72" i="15"/>
  <c r="AA72" i="15"/>
  <c r="Z72" i="15"/>
  <c r="Y72" i="15"/>
  <c r="X72" i="15"/>
  <c r="W72" i="15"/>
  <c r="V72" i="15"/>
  <c r="U72" i="15"/>
  <c r="T72" i="15"/>
  <c r="S72" i="15"/>
  <c r="Q72" i="15"/>
  <c r="T34" i="3" l="1"/>
  <c r="T41" i="3"/>
  <c r="T40" i="3"/>
  <c r="R72" i="15"/>
  <c r="T32" i="3"/>
  <c r="T30" i="3"/>
  <c r="T33" i="3"/>
  <c r="T36" i="3"/>
  <c r="T38" i="3"/>
  <c r="T31" i="3"/>
  <c r="T35" i="3"/>
  <c r="T37" i="3"/>
  <c r="T39" i="3"/>
  <c r="T29" i="3"/>
  <c r="T42" i="3" s="1"/>
  <c r="P94" i="1"/>
  <c r="AD72" i="15" l="1"/>
  <c r="D75" i="14" s="1"/>
  <c r="P88" i="8"/>
  <c r="P88" i="1" l="1"/>
  <c r="N71" i="15"/>
  <c r="M71" i="15"/>
  <c r="L71" i="15"/>
  <c r="K71" i="15"/>
  <c r="J71" i="15"/>
  <c r="I71" i="15"/>
  <c r="H71" i="15"/>
  <c r="C71" i="15"/>
  <c r="G71" i="15"/>
  <c r="AC71" i="15"/>
  <c r="AB71" i="15"/>
  <c r="AA71" i="15"/>
  <c r="Z71" i="15"/>
  <c r="R71" i="15"/>
  <c r="S71" i="15"/>
  <c r="Q71" i="15"/>
  <c r="V71" i="15" l="1"/>
  <c r="X71" i="15"/>
  <c r="F71" i="15"/>
  <c r="T71" i="15"/>
  <c r="U71" i="15"/>
  <c r="W71" i="15"/>
  <c r="Y71" i="15"/>
  <c r="D71" i="15"/>
  <c r="E71" i="15"/>
  <c r="P92" i="8"/>
  <c r="O71" i="15" l="1"/>
  <c r="F74" i="14" s="1"/>
  <c r="O87" i="9" l="1"/>
  <c r="N87" i="9"/>
  <c r="M87" i="9"/>
  <c r="L87" i="9"/>
  <c r="K87" i="9"/>
  <c r="J87" i="9"/>
  <c r="I87" i="9"/>
  <c r="H87" i="9"/>
  <c r="G87" i="9"/>
  <c r="F87" i="9"/>
  <c r="E87" i="9"/>
  <c r="D87" i="9"/>
  <c r="O83" i="9"/>
  <c r="N83" i="9"/>
  <c r="M83" i="9"/>
  <c r="L83" i="9"/>
  <c r="K83" i="9"/>
  <c r="J83" i="9"/>
  <c r="I83" i="9"/>
  <c r="H83" i="9"/>
  <c r="G83" i="9"/>
  <c r="F83" i="9"/>
  <c r="E83" i="9"/>
  <c r="D83" i="9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O89" i="9"/>
  <c r="N89" i="9"/>
  <c r="M89" i="9"/>
  <c r="L89" i="9"/>
  <c r="K89" i="9"/>
  <c r="J89" i="9"/>
  <c r="I89" i="9"/>
  <c r="H89" i="9"/>
  <c r="G89" i="9"/>
  <c r="F89" i="9"/>
  <c r="E89" i="9"/>
  <c r="D89" i="9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P92" i="1" l="1"/>
  <c r="Y70" i="15"/>
  <c r="T70" i="15"/>
  <c r="N70" i="15"/>
  <c r="M70" i="15"/>
  <c r="L70" i="15"/>
  <c r="B3" i="9"/>
  <c r="K70" i="15"/>
  <c r="J70" i="15"/>
  <c r="I70" i="15"/>
  <c r="H70" i="15"/>
  <c r="G70" i="15"/>
  <c r="AC70" i="15"/>
  <c r="AB70" i="15"/>
  <c r="AA70" i="15"/>
  <c r="R70" i="15"/>
  <c r="V70" i="15"/>
  <c r="U70" i="15"/>
  <c r="S70" i="15"/>
  <c r="Q70" i="15"/>
  <c r="AD71" i="15" l="1"/>
  <c r="D74" i="14" s="1"/>
  <c r="X70" i="15"/>
  <c r="Z70" i="15"/>
  <c r="P91" i="8"/>
  <c r="C70" i="15"/>
  <c r="D70" i="15"/>
  <c r="E70" i="15"/>
  <c r="F70" i="15"/>
  <c r="W70" i="15"/>
  <c r="O70" i="15" l="1"/>
  <c r="F73" i="14" s="1"/>
  <c r="P91" i="1" l="1"/>
  <c r="AD70" i="15" l="1"/>
  <c r="D73" i="14" s="1"/>
  <c r="N69" i="15"/>
  <c r="M69" i="15"/>
  <c r="L69" i="15"/>
  <c r="K69" i="15"/>
  <c r="J69" i="15"/>
  <c r="I69" i="15"/>
  <c r="H69" i="15"/>
  <c r="C69" i="15"/>
  <c r="F69" i="15"/>
  <c r="E69" i="15"/>
  <c r="D69" i="15"/>
  <c r="AC69" i="15"/>
  <c r="AB69" i="15"/>
  <c r="AA69" i="15"/>
  <c r="Z69" i="15"/>
  <c r="T69" i="15"/>
  <c r="S69" i="15"/>
  <c r="Q69" i="15"/>
  <c r="O86" i="9"/>
  <c r="N86" i="9"/>
  <c r="M86" i="9"/>
  <c r="L86" i="9"/>
  <c r="K86" i="9"/>
  <c r="J86" i="9"/>
  <c r="I86" i="9"/>
  <c r="H86" i="9"/>
  <c r="G86" i="9"/>
  <c r="F86" i="9"/>
  <c r="E86" i="9"/>
  <c r="D86" i="9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G85" i="9" l="1"/>
  <c r="F85" i="2"/>
  <c r="G85" i="2"/>
  <c r="I85" i="2"/>
  <c r="G69" i="15"/>
  <c r="P90" i="1"/>
  <c r="E85" i="9"/>
  <c r="J85" i="9"/>
  <c r="E85" i="2"/>
  <c r="D85" i="2"/>
  <c r="F85" i="9"/>
  <c r="H85" i="9"/>
  <c r="D85" i="9"/>
  <c r="K85" i="2"/>
  <c r="J85" i="2"/>
  <c r="L85" i="2"/>
  <c r="I85" i="9"/>
  <c r="N85" i="2"/>
  <c r="O85" i="9"/>
  <c r="O85" i="2"/>
  <c r="K85" i="9"/>
  <c r="R69" i="15"/>
  <c r="L85" i="9"/>
  <c r="M85" i="2"/>
  <c r="M85" i="9"/>
  <c r="U69" i="15"/>
  <c r="V69" i="15"/>
  <c r="W69" i="15"/>
  <c r="X69" i="15"/>
  <c r="Y69" i="15"/>
  <c r="N85" i="9"/>
  <c r="C85" i="2"/>
  <c r="H85" i="2"/>
  <c r="P90" i="8"/>
  <c r="N68" i="15"/>
  <c r="M68" i="15"/>
  <c r="L68" i="15"/>
  <c r="K68" i="15"/>
  <c r="J68" i="15"/>
  <c r="I68" i="15"/>
  <c r="H68" i="15"/>
  <c r="G68" i="15"/>
  <c r="F68" i="15"/>
  <c r="E68" i="15"/>
  <c r="D68" i="15"/>
  <c r="C68" i="15"/>
  <c r="P68" i="15"/>
  <c r="P69" i="15" s="1"/>
  <c r="S28" i="10"/>
  <c r="O84" i="9"/>
  <c r="N84" i="9"/>
  <c r="M84" i="9"/>
  <c r="L84" i="9"/>
  <c r="K84" i="9"/>
  <c r="J84" i="9"/>
  <c r="I84" i="9"/>
  <c r="H84" i="9"/>
  <c r="G84" i="9"/>
  <c r="F84" i="9"/>
  <c r="E84" i="9"/>
  <c r="D84" i="9"/>
  <c r="P89" i="8"/>
  <c r="P89" i="9" l="1"/>
  <c r="AD69" i="15"/>
  <c r="D72" i="14" s="1"/>
  <c r="O69" i="15"/>
  <c r="F72" i="14" s="1"/>
  <c r="O68" i="15"/>
  <c r="F71" i="14" s="1"/>
  <c r="G75" i="14" s="1"/>
  <c r="P70" i="15"/>
  <c r="P71" i="15" s="1"/>
  <c r="S20" i="10"/>
  <c r="S41" i="10" l="1"/>
  <c r="S40" i="10"/>
  <c r="S37" i="10"/>
  <c r="S36" i="10"/>
  <c r="S30" i="10"/>
  <c r="S35" i="10"/>
  <c r="S34" i="10"/>
  <c r="S33" i="10"/>
  <c r="S32" i="10"/>
  <c r="S31" i="10"/>
  <c r="S29" i="10"/>
  <c r="S39" i="10"/>
  <c r="S38" i="10"/>
  <c r="S42" i="10" l="1"/>
  <c r="S28" i="3" l="1"/>
  <c r="O84" i="2"/>
  <c r="N84" i="2"/>
  <c r="M84" i="2"/>
  <c r="L84" i="2"/>
  <c r="D84" i="2"/>
  <c r="C84" i="2"/>
  <c r="AC68" i="15"/>
  <c r="AB68" i="15"/>
  <c r="AA68" i="15"/>
  <c r="Z68" i="15"/>
  <c r="Y68" i="15"/>
  <c r="X68" i="15"/>
  <c r="W68" i="15"/>
  <c r="R68" i="15"/>
  <c r="V68" i="15"/>
  <c r="U68" i="15"/>
  <c r="T68" i="15"/>
  <c r="Q68" i="15"/>
  <c r="E84" i="2" l="1"/>
  <c r="G84" i="2"/>
  <c r="H84" i="2"/>
  <c r="I84" i="2"/>
  <c r="J84" i="2"/>
  <c r="F84" i="2"/>
  <c r="S68" i="15"/>
  <c r="K84" i="2"/>
  <c r="S20" i="3"/>
  <c r="P89" i="1"/>
  <c r="K67" i="15"/>
  <c r="J67" i="15"/>
  <c r="I67" i="15"/>
  <c r="H67" i="15"/>
  <c r="G67" i="15"/>
  <c r="F67" i="15"/>
  <c r="E67" i="15"/>
  <c r="D67" i="15"/>
  <c r="C67" i="15"/>
  <c r="O78" i="9"/>
  <c r="N78" i="9"/>
  <c r="L82" i="9"/>
  <c r="J78" i="9"/>
  <c r="I78" i="9"/>
  <c r="H78" i="9"/>
  <c r="G78" i="9"/>
  <c r="F78" i="9"/>
  <c r="E78" i="9"/>
  <c r="D78" i="9"/>
  <c r="P83" i="8"/>
  <c r="P83" i="9" s="1"/>
  <c r="N67" i="15"/>
  <c r="M67" i="15"/>
  <c r="L67" i="15"/>
  <c r="F82" i="9"/>
  <c r="G8" i="5"/>
  <c r="H82" i="2"/>
  <c r="G82" i="2"/>
  <c r="K82" i="9"/>
  <c r="J82" i="9"/>
  <c r="I82" i="9"/>
  <c r="H82" i="9"/>
  <c r="G82" i="9"/>
  <c r="E82" i="9"/>
  <c r="D82" i="9"/>
  <c r="M78" i="9"/>
  <c r="L78" i="9"/>
  <c r="K78" i="9"/>
  <c r="I78" i="2"/>
  <c r="G78" i="2"/>
  <c r="F78" i="2"/>
  <c r="N78" i="2"/>
  <c r="M78" i="2"/>
  <c r="L78" i="2"/>
  <c r="K78" i="2"/>
  <c r="J78" i="2"/>
  <c r="O82" i="2"/>
  <c r="X67" i="15"/>
  <c r="W67" i="15"/>
  <c r="V67" i="15"/>
  <c r="S67" i="15"/>
  <c r="P89" i="2" l="1"/>
  <c r="S34" i="3"/>
  <c r="AD68" i="15"/>
  <c r="D71" i="14" s="1"/>
  <c r="E75" i="14" s="1"/>
  <c r="S35" i="3"/>
  <c r="S33" i="3"/>
  <c r="S41" i="3"/>
  <c r="S37" i="3"/>
  <c r="S39" i="3"/>
  <c r="S38" i="3"/>
  <c r="S36" i="3"/>
  <c r="S31" i="3"/>
  <c r="S30" i="3"/>
  <c r="S29" i="3"/>
  <c r="S40" i="3"/>
  <c r="S32" i="3"/>
  <c r="I82" i="2"/>
  <c r="O78" i="2"/>
  <c r="E82" i="2"/>
  <c r="F82" i="2"/>
  <c r="P83" i="1"/>
  <c r="P83" i="2" s="1"/>
  <c r="C78" i="2"/>
  <c r="L82" i="2"/>
  <c r="J82" i="2"/>
  <c r="D78" i="2"/>
  <c r="T67" i="15"/>
  <c r="D82" i="2"/>
  <c r="N82" i="2"/>
  <c r="M82" i="2"/>
  <c r="C82" i="2"/>
  <c r="U67" i="15"/>
  <c r="K82" i="2"/>
  <c r="E78" i="2"/>
  <c r="M82" i="9"/>
  <c r="Y67" i="15"/>
  <c r="N82" i="9"/>
  <c r="Z67" i="15"/>
  <c r="O82" i="9"/>
  <c r="AA67" i="15"/>
  <c r="P87" i="8"/>
  <c r="AB67" i="15"/>
  <c r="P78" i="1"/>
  <c r="AC67" i="15"/>
  <c r="P87" i="1"/>
  <c r="H78" i="2"/>
  <c r="Q67" i="15"/>
  <c r="R67" i="15"/>
  <c r="P87" i="9" l="1"/>
  <c r="P87" i="2"/>
  <c r="P78" i="2"/>
  <c r="S42" i="3"/>
  <c r="O67" i="15"/>
  <c r="AD67" i="15"/>
  <c r="L66" i="15"/>
  <c r="K66" i="15"/>
  <c r="J66" i="15"/>
  <c r="I66" i="15"/>
  <c r="H66" i="15"/>
  <c r="C66" i="15"/>
  <c r="G66" i="15"/>
  <c r="F66" i="15"/>
  <c r="E66" i="15"/>
  <c r="D66" i="15"/>
  <c r="D70" i="14" l="1"/>
  <c r="E74" i="14" s="1"/>
  <c r="F70" i="14"/>
  <c r="G74" i="14" s="1"/>
  <c r="M66" i="15"/>
  <c r="N66" i="15"/>
  <c r="P86" i="8"/>
  <c r="AC66" i="15"/>
  <c r="AB66" i="15"/>
  <c r="AA66" i="15"/>
  <c r="Z66" i="15"/>
  <c r="Y66" i="15"/>
  <c r="X66" i="15"/>
  <c r="W66" i="15"/>
  <c r="R66" i="15"/>
  <c r="V66" i="15"/>
  <c r="U66" i="15"/>
  <c r="T66" i="15"/>
  <c r="S66" i="15"/>
  <c r="Q66" i="15"/>
  <c r="P86" i="9" l="1"/>
  <c r="O66" i="15"/>
  <c r="F69" i="14" s="1"/>
  <c r="P86" i="1"/>
  <c r="N65" i="15"/>
  <c r="M65" i="15"/>
  <c r="L65" i="15"/>
  <c r="K65" i="15"/>
  <c r="J65" i="15"/>
  <c r="I65" i="15"/>
  <c r="H65" i="15"/>
  <c r="G65" i="15"/>
  <c r="F65" i="15"/>
  <c r="E65" i="15"/>
  <c r="D65" i="15"/>
  <c r="C65" i="15"/>
  <c r="B22" i="11"/>
  <c r="B21" i="10"/>
  <c r="B43" i="10" s="1"/>
  <c r="P85" i="8"/>
  <c r="G73" i="14" l="1"/>
  <c r="P86" i="2"/>
  <c r="P85" i="9"/>
  <c r="AD66" i="15"/>
  <c r="D69" i="14" s="1"/>
  <c r="O65" i="15"/>
  <c r="F68" i="14" s="1"/>
  <c r="B43" i="3"/>
  <c r="J80" i="2"/>
  <c r="I80" i="2"/>
  <c r="H80" i="2"/>
  <c r="G80" i="2"/>
  <c r="F80" i="2"/>
  <c r="E80" i="2"/>
  <c r="AC65" i="15"/>
  <c r="AB65" i="15"/>
  <c r="AA65" i="15"/>
  <c r="Z65" i="15"/>
  <c r="Y65" i="15"/>
  <c r="X65" i="15"/>
  <c r="W65" i="15"/>
  <c r="R65" i="15"/>
  <c r="V65" i="15"/>
  <c r="U65" i="15"/>
  <c r="T65" i="15"/>
  <c r="S65" i="15"/>
  <c r="Q65" i="15"/>
  <c r="O81" i="9"/>
  <c r="N81" i="9"/>
  <c r="M81" i="9"/>
  <c r="L81" i="9"/>
  <c r="K81" i="9"/>
  <c r="J81" i="9"/>
  <c r="I81" i="9"/>
  <c r="H81" i="9"/>
  <c r="G81" i="9"/>
  <c r="F81" i="9"/>
  <c r="E81" i="9"/>
  <c r="D81" i="9"/>
  <c r="O80" i="9"/>
  <c r="N80" i="9"/>
  <c r="M80" i="9"/>
  <c r="L80" i="9"/>
  <c r="K80" i="9"/>
  <c r="J80" i="9"/>
  <c r="I80" i="9"/>
  <c r="H80" i="9"/>
  <c r="G80" i="9"/>
  <c r="F80" i="9"/>
  <c r="E80" i="9"/>
  <c r="D80" i="9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L80" i="2"/>
  <c r="K80" i="2"/>
  <c r="D80" i="2"/>
  <c r="C80" i="2"/>
  <c r="E73" i="14" l="1"/>
  <c r="G72" i="14"/>
  <c r="N80" i="2"/>
  <c r="O80" i="2"/>
  <c r="M80" i="2"/>
  <c r="P85" i="1"/>
  <c r="P65" i="15"/>
  <c r="P66" i="15" s="1"/>
  <c r="P67" i="15" s="1"/>
  <c r="P64" i="15"/>
  <c r="P85" i="2" l="1"/>
  <c r="AD65" i="15"/>
  <c r="D68" i="14" s="1"/>
  <c r="K64" i="15"/>
  <c r="I64" i="15"/>
  <c r="H64" i="15"/>
  <c r="F64" i="15"/>
  <c r="E64" i="15"/>
  <c r="D64" i="15"/>
  <c r="E72" i="14" l="1"/>
  <c r="Q20" i="10"/>
  <c r="Q40" i="10" s="1"/>
  <c r="Q37" i="10" l="1"/>
  <c r="Q35" i="10"/>
  <c r="Q33" i="10"/>
  <c r="Q31" i="10"/>
  <c r="Q38" i="10"/>
  <c r="Q36" i="10"/>
  <c r="Q32" i="10"/>
  <c r="Q29" i="10"/>
  <c r="Q34" i="10"/>
  <c r="Q41" i="10"/>
  <c r="Q30" i="10"/>
  <c r="Q39" i="10"/>
  <c r="Q42" i="10" l="1"/>
  <c r="G64" i="15" l="1"/>
  <c r="C64" i="15" l="1"/>
  <c r="N64" i="15"/>
  <c r="M64" i="15" l="1"/>
  <c r="L64" i="15" l="1"/>
  <c r="J64" i="15"/>
  <c r="P84" i="8" l="1"/>
  <c r="P84" i="9" l="1"/>
  <c r="O64" i="15"/>
  <c r="F67" i="14" s="1"/>
  <c r="G71" i="14" l="1"/>
  <c r="Q20" i="3"/>
  <c r="Q38" i="3" l="1"/>
  <c r="Q37" i="3"/>
  <c r="Q36" i="3"/>
  <c r="Q35" i="3"/>
  <c r="Q34" i="3"/>
  <c r="Q33" i="3"/>
  <c r="Q32" i="3"/>
  <c r="Q31" i="3"/>
  <c r="Q30" i="3"/>
  <c r="Q29" i="3"/>
  <c r="Q41" i="3"/>
  <c r="Q40" i="3"/>
  <c r="Q39" i="3"/>
  <c r="Q42" i="3" l="1"/>
  <c r="AC64" i="15" l="1"/>
  <c r="AB64" i="15"/>
  <c r="AA64" i="15"/>
  <c r="Z64" i="15"/>
  <c r="Y64" i="15"/>
  <c r="X64" i="15"/>
  <c r="W64" i="15"/>
  <c r="R64" i="15"/>
  <c r="V64" i="15"/>
  <c r="U64" i="15"/>
  <c r="T64" i="15"/>
  <c r="S64" i="15"/>
  <c r="Q64" i="15"/>
  <c r="P84" i="1" l="1"/>
  <c r="P84" i="2" l="1"/>
  <c r="AD64" i="15"/>
  <c r="D67" i="14" s="1"/>
  <c r="P61" i="15"/>
  <c r="P62" i="15" s="1"/>
  <c r="P63" i="15" s="1"/>
  <c r="P60" i="15"/>
  <c r="P58" i="15"/>
  <c r="P59" i="15" s="1"/>
  <c r="P57" i="15"/>
  <c r="P56" i="15"/>
  <c r="P54" i="15"/>
  <c r="P55" i="15" s="1"/>
  <c r="P53" i="15"/>
  <c r="P52" i="15"/>
  <c r="P49" i="15"/>
  <c r="P50" i="15" s="1"/>
  <c r="P51" i="15" s="1"/>
  <c r="P48" i="15"/>
  <c r="P45" i="15"/>
  <c r="P46" i="15" s="1"/>
  <c r="P47" i="15" s="1"/>
  <c r="P44" i="15"/>
  <c r="AD43" i="15"/>
  <c r="D46" i="14" s="1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O43" i="15"/>
  <c r="F46" i="14" s="1"/>
  <c r="N43" i="15"/>
  <c r="M43" i="15"/>
  <c r="L43" i="15"/>
  <c r="K43" i="15"/>
  <c r="J43" i="15"/>
  <c r="I43" i="15"/>
  <c r="H43" i="15"/>
  <c r="G43" i="15"/>
  <c r="F43" i="15"/>
  <c r="E43" i="15"/>
  <c r="D43" i="15"/>
  <c r="C43" i="15"/>
  <c r="AD42" i="15"/>
  <c r="D45" i="14" s="1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O42" i="15"/>
  <c r="F45" i="14" s="1"/>
  <c r="N42" i="15"/>
  <c r="M42" i="15"/>
  <c r="L42" i="15"/>
  <c r="K42" i="15"/>
  <c r="J42" i="15"/>
  <c r="I42" i="15"/>
  <c r="H42" i="15"/>
  <c r="G42" i="15"/>
  <c r="F42" i="15"/>
  <c r="E42" i="15"/>
  <c r="D42" i="15"/>
  <c r="C42" i="15"/>
  <c r="AD41" i="15"/>
  <c r="D44" i="14" s="1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P42" i="15" s="1"/>
  <c r="P43" i="15" s="1"/>
  <c r="O41" i="15"/>
  <c r="F44" i="14" s="1"/>
  <c r="N41" i="15"/>
  <c r="M41" i="15"/>
  <c r="L41" i="15"/>
  <c r="K41" i="15"/>
  <c r="J41" i="15"/>
  <c r="I41" i="15"/>
  <c r="H41" i="15"/>
  <c r="G41" i="15"/>
  <c r="F41" i="15"/>
  <c r="E41" i="15"/>
  <c r="D41" i="15"/>
  <c r="C41" i="15"/>
  <c r="AD40" i="15"/>
  <c r="D43" i="14" s="1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O40" i="15"/>
  <c r="F43" i="14" s="1"/>
  <c r="N40" i="15"/>
  <c r="M40" i="15"/>
  <c r="L40" i="15"/>
  <c r="K40" i="15"/>
  <c r="J40" i="15"/>
  <c r="I40" i="15"/>
  <c r="H40" i="15"/>
  <c r="G40" i="15"/>
  <c r="F40" i="15"/>
  <c r="E40" i="15"/>
  <c r="D40" i="15"/>
  <c r="C40" i="15"/>
  <c r="P40" i="15"/>
  <c r="AD39" i="15"/>
  <c r="D42" i="14" s="1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O39" i="15"/>
  <c r="F42" i="14" s="1"/>
  <c r="N39" i="15"/>
  <c r="M39" i="15"/>
  <c r="L39" i="15"/>
  <c r="K39" i="15"/>
  <c r="J39" i="15"/>
  <c r="I39" i="15"/>
  <c r="H39" i="15"/>
  <c r="G39" i="15"/>
  <c r="F39" i="15"/>
  <c r="E39" i="15"/>
  <c r="D39" i="15"/>
  <c r="C39" i="15"/>
  <c r="AD38" i="15"/>
  <c r="D41" i="14" s="1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O38" i="15"/>
  <c r="F41" i="14" s="1"/>
  <c r="N38" i="15"/>
  <c r="M38" i="15"/>
  <c r="L38" i="15"/>
  <c r="K38" i="15"/>
  <c r="J38" i="15"/>
  <c r="I38" i="15"/>
  <c r="H38" i="15"/>
  <c r="G38" i="15"/>
  <c r="F38" i="15"/>
  <c r="E38" i="15"/>
  <c r="D38" i="15"/>
  <c r="C38" i="15"/>
  <c r="AD37" i="15"/>
  <c r="D40" i="14" s="1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P38" i="15" s="1"/>
  <c r="P39" i="15" s="1"/>
  <c r="O37" i="15"/>
  <c r="F40" i="14" s="1"/>
  <c r="N37" i="15"/>
  <c r="M37" i="15"/>
  <c r="L37" i="15"/>
  <c r="K37" i="15"/>
  <c r="J37" i="15"/>
  <c r="I37" i="15"/>
  <c r="H37" i="15"/>
  <c r="G37" i="15"/>
  <c r="F37" i="15"/>
  <c r="E37" i="15"/>
  <c r="D37" i="15"/>
  <c r="C37" i="15"/>
  <c r="AD36" i="15"/>
  <c r="D39" i="14" s="1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O36" i="15"/>
  <c r="F39" i="14" s="1"/>
  <c r="N36" i="15"/>
  <c r="M36" i="15"/>
  <c r="L36" i="15"/>
  <c r="K36" i="15"/>
  <c r="J36" i="15"/>
  <c r="I36" i="15"/>
  <c r="H36" i="15"/>
  <c r="G36" i="15"/>
  <c r="F36" i="15"/>
  <c r="E36" i="15"/>
  <c r="D36" i="15"/>
  <c r="C36" i="15"/>
  <c r="P36" i="15"/>
  <c r="AD35" i="15"/>
  <c r="D38" i="14" s="1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O35" i="15"/>
  <c r="F38" i="14" s="1"/>
  <c r="N35" i="15"/>
  <c r="M35" i="15"/>
  <c r="L35" i="15"/>
  <c r="K35" i="15"/>
  <c r="J35" i="15"/>
  <c r="I35" i="15"/>
  <c r="H35" i="15"/>
  <c r="G35" i="15"/>
  <c r="F35" i="15"/>
  <c r="E35" i="15"/>
  <c r="D35" i="15"/>
  <c r="C35" i="15"/>
  <c r="AD34" i="15"/>
  <c r="D37" i="14" s="1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O34" i="15"/>
  <c r="F37" i="14" s="1"/>
  <c r="N34" i="15"/>
  <c r="M34" i="15"/>
  <c r="L34" i="15"/>
  <c r="K34" i="15"/>
  <c r="J34" i="15"/>
  <c r="I34" i="15"/>
  <c r="H34" i="15"/>
  <c r="G34" i="15"/>
  <c r="F34" i="15"/>
  <c r="E34" i="15"/>
  <c r="D34" i="15"/>
  <c r="C34" i="15"/>
  <c r="AD33" i="15"/>
  <c r="D36" i="14" s="1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P34" i="15" s="1"/>
  <c r="P35" i="15" s="1"/>
  <c r="O33" i="15"/>
  <c r="F36" i="14" s="1"/>
  <c r="N33" i="15"/>
  <c r="M33" i="15"/>
  <c r="L33" i="15"/>
  <c r="K33" i="15"/>
  <c r="J33" i="15"/>
  <c r="I33" i="15"/>
  <c r="H33" i="15"/>
  <c r="G33" i="15"/>
  <c r="F33" i="15"/>
  <c r="E33" i="15"/>
  <c r="D33" i="15"/>
  <c r="C33" i="15"/>
  <c r="AD32" i="15"/>
  <c r="D35" i="14" s="1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O32" i="15"/>
  <c r="F35" i="14" s="1"/>
  <c r="N32" i="15"/>
  <c r="M32" i="15"/>
  <c r="L32" i="15"/>
  <c r="K32" i="15"/>
  <c r="J32" i="15"/>
  <c r="I32" i="15"/>
  <c r="H32" i="15"/>
  <c r="G32" i="15"/>
  <c r="F32" i="15"/>
  <c r="E32" i="15"/>
  <c r="D32" i="15"/>
  <c r="C32" i="15"/>
  <c r="P32" i="15"/>
  <c r="AD31" i="15"/>
  <c r="D34" i="14" s="1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O31" i="15"/>
  <c r="F34" i="14" s="1"/>
  <c r="N31" i="15"/>
  <c r="M31" i="15"/>
  <c r="L31" i="15"/>
  <c r="K31" i="15"/>
  <c r="J31" i="15"/>
  <c r="I31" i="15"/>
  <c r="H31" i="15"/>
  <c r="G31" i="15"/>
  <c r="F31" i="15"/>
  <c r="E31" i="15"/>
  <c r="D31" i="15"/>
  <c r="C31" i="15"/>
  <c r="AD30" i="15"/>
  <c r="D33" i="14" s="1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P31" i="15" s="1"/>
  <c r="O30" i="15"/>
  <c r="F33" i="14" s="1"/>
  <c r="N30" i="15"/>
  <c r="M30" i="15"/>
  <c r="L30" i="15"/>
  <c r="K30" i="15"/>
  <c r="J30" i="15"/>
  <c r="I30" i="15"/>
  <c r="H30" i="15"/>
  <c r="G30" i="15"/>
  <c r="F30" i="15"/>
  <c r="E30" i="15"/>
  <c r="D30" i="15"/>
  <c r="C30" i="15"/>
  <c r="AD29" i="15"/>
  <c r="D32" i="14" s="1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F32" i="14" s="1"/>
  <c r="N29" i="15"/>
  <c r="M29" i="15"/>
  <c r="L29" i="15"/>
  <c r="K29" i="15"/>
  <c r="J29" i="15"/>
  <c r="I29" i="15"/>
  <c r="H29" i="15"/>
  <c r="G29" i="15"/>
  <c r="F29" i="15"/>
  <c r="E29" i="15"/>
  <c r="D29" i="15"/>
  <c r="C29" i="15"/>
  <c r="AD28" i="15"/>
  <c r="D31" i="14" s="1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O28" i="15"/>
  <c r="F31" i="14" s="1"/>
  <c r="N28" i="15"/>
  <c r="M28" i="15"/>
  <c r="L28" i="15"/>
  <c r="K28" i="15"/>
  <c r="J28" i="15"/>
  <c r="I28" i="15"/>
  <c r="H28" i="15"/>
  <c r="G28" i="15"/>
  <c r="F28" i="15"/>
  <c r="E28" i="15"/>
  <c r="D28" i="15"/>
  <c r="C28" i="15"/>
  <c r="P28" i="15"/>
  <c r="AD27" i="15"/>
  <c r="D30" i="14" s="1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O27" i="15"/>
  <c r="F30" i="14" s="1"/>
  <c r="N27" i="15"/>
  <c r="M27" i="15"/>
  <c r="L27" i="15"/>
  <c r="K27" i="15"/>
  <c r="J27" i="15"/>
  <c r="I27" i="15"/>
  <c r="H27" i="15"/>
  <c r="G27" i="15"/>
  <c r="F27" i="15"/>
  <c r="E27" i="15"/>
  <c r="D27" i="15"/>
  <c r="C27" i="15"/>
  <c r="AD26" i="15"/>
  <c r="D29" i="14" s="1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O26" i="15"/>
  <c r="F29" i="14" s="1"/>
  <c r="N26" i="15"/>
  <c r="M26" i="15"/>
  <c r="L26" i="15"/>
  <c r="K26" i="15"/>
  <c r="J26" i="15"/>
  <c r="I26" i="15"/>
  <c r="H26" i="15"/>
  <c r="G26" i="15"/>
  <c r="F26" i="15"/>
  <c r="E26" i="15"/>
  <c r="D26" i="15"/>
  <c r="C26" i="15"/>
  <c r="AD25" i="15"/>
  <c r="D28" i="14" s="1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P26" i="15" s="1"/>
  <c r="P27" i="15" s="1"/>
  <c r="O25" i="15"/>
  <c r="F28" i="14" s="1"/>
  <c r="N25" i="15"/>
  <c r="M25" i="15"/>
  <c r="L25" i="15"/>
  <c r="K25" i="15"/>
  <c r="J25" i="15"/>
  <c r="I25" i="15"/>
  <c r="H25" i="15"/>
  <c r="G25" i="15"/>
  <c r="F25" i="15"/>
  <c r="E25" i="15"/>
  <c r="D25" i="15"/>
  <c r="C25" i="15"/>
  <c r="AD24" i="15"/>
  <c r="D27" i="14" s="1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O24" i="15"/>
  <c r="F27" i="14" s="1"/>
  <c r="N24" i="15"/>
  <c r="M24" i="15"/>
  <c r="L24" i="15"/>
  <c r="K24" i="15"/>
  <c r="J24" i="15"/>
  <c r="I24" i="15"/>
  <c r="H24" i="15"/>
  <c r="G24" i="15"/>
  <c r="F24" i="15"/>
  <c r="E24" i="15"/>
  <c r="D24" i="15"/>
  <c r="C24" i="15"/>
  <c r="P24" i="15"/>
  <c r="AD23" i="15"/>
  <c r="D26" i="14" s="1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O23" i="15"/>
  <c r="F26" i="14" s="1"/>
  <c r="N23" i="15"/>
  <c r="M23" i="15"/>
  <c r="L23" i="15"/>
  <c r="K23" i="15"/>
  <c r="J23" i="15"/>
  <c r="I23" i="15"/>
  <c r="H23" i="15"/>
  <c r="G23" i="15"/>
  <c r="F23" i="15"/>
  <c r="E23" i="15"/>
  <c r="D23" i="15"/>
  <c r="C23" i="15"/>
  <c r="AD22" i="15"/>
  <c r="D25" i="14" s="1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O22" i="15"/>
  <c r="F25" i="14" s="1"/>
  <c r="N22" i="15"/>
  <c r="M22" i="15"/>
  <c r="L22" i="15"/>
  <c r="K22" i="15"/>
  <c r="J22" i="15"/>
  <c r="I22" i="15"/>
  <c r="H22" i="15"/>
  <c r="G22" i="15"/>
  <c r="F22" i="15"/>
  <c r="E22" i="15"/>
  <c r="D22" i="15"/>
  <c r="C22" i="15"/>
  <c r="AD21" i="15"/>
  <c r="D24" i="14" s="1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P22" i="15" s="1"/>
  <c r="P23" i="15" s="1"/>
  <c r="O21" i="15"/>
  <c r="F24" i="14" s="1"/>
  <c r="N21" i="15"/>
  <c r="M21" i="15"/>
  <c r="L21" i="15"/>
  <c r="K21" i="15"/>
  <c r="J21" i="15"/>
  <c r="I21" i="15"/>
  <c r="H21" i="15"/>
  <c r="G21" i="15"/>
  <c r="F21" i="15"/>
  <c r="E21" i="15"/>
  <c r="D21" i="15"/>
  <c r="C21" i="15"/>
  <c r="AD20" i="15"/>
  <c r="D23" i="14" s="1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O20" i="15"/>
  <c r="F23" i="14" s="1"/>
  <c r="N20" i="15"/>
  <c r="M20" i="15"/>
  <c r="L20" i="15"/>
  <c r="K20" i="15"/>
  <c r="J20" i="15"/>
  <c r="I20" i="15"/>
  <c r="H20" i="15"/>
  <c r="G20" i="15"/>
  <c r="F20" i="15"/>
  <c r="E20" i="15"/>
  <c r="D20" i="15"/>
  <c r="C20" i="15"/>
  <c r="P20" i="15"/>
  <c r="AD19" i="15"/>
  <c r="D22" i="14" s="1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O19" i="15"/>
  <c r="F22" i="14" s="1"/>
  <c r="N19" i="15"/>
  <c r="M19" i="15"/>
  <c r="L19" i="15"/>
  <c r="K19" i="15"/>
  <c r="J19" i="15"/>
  <c r="I19" i="15"/>
  <c r="H19" i="15"/>
  <c r="G19" i="15"/>
  <c r="F19" i="15"/>
  <c r="E19" i="15"/>
  <c r="D19" i="15"/>
  <c r="C19" i="15"/>
  <c r="AD18" i="15"/>
  <c r="D21" i="14" s="1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O18" i="15"/>
  <c r="F21" i="14" s="1"/>
  <c r="N18" i="15"/>
  <c r="M18" i="15"/>
  <c r="L18" i="15"/>
  <c r="K18" i="15"/>
  <c r="J18" i="15"/>
  <c r="I18" i="15"/>
  <c r="H18" i="15"/>
  <c r="G18" i="15"/>
  <c r="F18" i="15"/>
  <c r="E18" i="15"/>
  <c r="D18" i="15"/>
  <c r="C18" i="15"/>
  <c r="AD17" i="15"/>
  <c r="D20" i="14" s="1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P18" i="15" s="1"/>
  <c r="P19" i="15" s="1"/>
  <c r="O17" i="15"/>
  <c r="F20" i="14" s="1"/>
  <c r="N17" i="15"/>
  <c r="M17" i="15"/>
  <c r="L17" i="15"/>
  <c r="K17" i="15"/>
  <c r="J17" i="15"/>
  <c r="I17" i="15"/>
  <c r="H17" i="15"/>
  <c r="G17" i="15"/>
  <c r="F17" i="15"/>
  <c r="E17" i="15"/>
  <c r="D17" i="15"/>
  <c r="C17" i="15"/>
  <c r="AD16" i="15"/>
  <c r="D19" i="14" s="1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O16" i="15"/>
  <c r="F19" i="14" s="1"/>
  <c r="N16" i="15"/>
  <c r="M16" i="15"/>
  <c r="L16" i="15"/>
  <c r="K16" i="15"/>
  <c r="J16" i="15"/>
  <c r="I16" i="15"/>
  <c r="H16" i="15"/>
  <c r="G16" i="15"/>
  <c r="F16" i="15"/>
  <c r="E16" i="15"/>
  <c r="D16" i="15"/>
  <c r="C16" i="15"/>
  <c r="P16" i="15"/>
  <c r="AD15" i="15"/>
  <c r="D18" i="14" s="1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O15" i="15"/>
  <c r="F18" i="14" s="1"/>
  <c r="N15" i="15"/>
  <c r="M15" i="15"/>
  <c r="L15" i="15"/>
  <c r="K15" i="15"/>
  <c r="J15" i="15"/>
  <c r="I15" i="15"/>
  <c r="H15" i="15"/>
  <c r="G15" i="15"/>
  <c r="F15" i="15"/>
  <c r="E15" i="15"/>
  <c r="D15" i="15"/>
  <c r="C15" i="15"/>
  <c r="AD14" i="15"/>
  <c r="D17" i="14" s="1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O14" i="15"/>
  <c r="F17" i="14" s="1"/>
  <c r="N14" i="15"/>
  <c r="M14" i="15"/>
  <c r="L14" i="15"/>
  <c r="K14" i="15"/>
  <c r="J14" i="15"/>
  <c r="I14" i="15"/>
  <c r="H14" i="15"/>
  <c r="G14" i="15"/>
  <c r="F14" i="15"/>
  <c r="E14" i="15"/>
  <c r="D14" i="15"/>
  <c r="C14" i="15"/>
  <c r="AD13" i="15"/>
  <c r="D16" i="14" s="1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P14" i="15" s="1"/>
  <c r="P15" i="15" s="1"/>
  <c r="O13" i="15"/>
  <c r="F16" i="14" s="1"/>
  <c r="N13" i="15"/>
  <c r="M13" i="15"/>
  <c r="L13" i="15"/>
  <c r="K13" i="15"/>
  <c r="J13" i="15"/>
  <c r="I13" i="15"/>
  <c r="H13" i="15"/>
  <c r="G13" i="15"/>
  <c r="F13" i="15"/>
  <c r="E13" i="15"/>
  <c r="D13" i="15"/>
  <c r="C13" i="15"/>
  <c r="AD12" i="15"/>
  <c r="D15" i="14" s="1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O12" i="15"/>
  <c r="F15" i="14" s="1"/>
  <c r="N12" i="15"/>
  <c r="M12" i="15"/>
  <c r="L12" i="15"/>
  <c r="K12" i="15"/>
  <c r="J12" i="15"/>
  <c r="I12" i="15"/>
  <c r="H12" i="15"/>
  <c r="G12" i="15"/>
  <c r="F12" i="15"/>
  <c r="E12" i="15"/>
  <c r="D12" i="15"/>
  <c r="C12" i="15"/>
  <c r="AD11" i="15"/>
  <c r="D14" i="14" s="1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AD10" i="15"/>
  <c r="D13" i="14" s="1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AD9" i="15"/>
  <c r="D12" i="14" s="1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AD8" i="15"/>
  <c r="D11" i="14" s="1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AD7" i="15"/>
  <c r="D10" i="14" s="1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AD6" i="15"/>
  <c r="D9" i="14" s="1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AD5" i="15"/>
  <c r="D8" i="14" s="1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AD4" i="15"/>
  <c r="D7" i="14" s="1"/>
  <c r="AC4" i="15"/>
  <c r="AB4" i="15"/>
  <c r="AA4" i="15"/>
  <c r="Z4" i="15"/>
  <c r="Y4" i="15"/>
  <c r="X4" i="15"/>
  <c r="W4" i="15"/>
  <c r="V4" i="15"/>
  <c r="U4" i="15"/>
  <c r="T4" i="15"/>
  <c r="S4" i="15"/>
  <c r="R4" i="15"/>
  <c r="Q4" i="15"/>
  <c r="O11" i="15"/>
  <c r="F14" i="14" s="1"/>
  <c r="N11" i="15"/>
  <c r="M11" i="15"/>
  <c r="L11" i="15"/>
  <c r="K11" i="15"/>
  <c r="J11" i="15"/>
  <c r="I11" i="15"/>
  <c r="H11" i="15"/>
  <c r="G11" i="15"/>
  <c r="F11" i="15"/>
  <c r="E11" i="15"/>
  <c r="D11" i="15"/>
  <c r="C11" i="15"/>
  <c r="O10" i="15"/>
  <c r="F13" i="14" s="1"/>
  <c r="N10" i="15"/>
  <c r="M10" i="15"/>
  <c r="L10" i="15"/>
  <c r="K10" i="15"/>
  <c r="J10" i="15"/>
  <c r="I10" i="15"/>
  <c r="H10" i="15"/>
  <c r="G10" i="15"/>
  <c r="F10" i="15"/>
  <c r="E10" i="15"/>
  <c r="D10" i="15"/>
  <c r="C10" i="15"/>
  <c r="O9" i="15"/>
  <c r="F12" i="14" s="1"/>
  <c r="N9" i="15"/>
  <c r="M9" i="15"/>
  <c r="L9" i="15"/>
  <c r="K9" i="15"/>
  <c r="J9" i="15"/>
  <c r="I9" i="15"/>
  <c r="H9" i="15"/>
  <c r="G9" i="15"/>
  <c r="F9" i="15"/>
  <c r="E9" i="15"/>
  <c r="D9" i="15"/>
  <c r="C9" i="15"/>
  <c r="O8" i="15"/>
  <c r="F11" i="14" s="1"/>
  <c r="N8" i="15"/>
  <c r="M8" i="15"/>
  <c r="L8" i="15"/>
  <c r="K8" i="15"/>
  <c r="J8" i="15"/>
  <c r="I8" i="15"/>
  <c r="H8" i="15"/>
  <c r="G8" i="15"/>
  <c r="F8" i="15"/>
  <c r="E8" i="15"/>
  <c r="D8" i="15"/>
  <c r="C8" i="15"/>
  <c r="O7" i="15"/>
  <c r="F10" i="14" s="1"/>
  <c r="N7" i="15"/>
  <c r="M7" i="15"/>
  <c r="L7" i="15"/>
  <c r="K7" i="15"/>
  <c r="J7" i="15"/>
  <c r="I7" i="15"/>
  <c r="H7" i="15"/>
  <c r="G7" i="15"/>
  <c r="F7" i="15"/>
  <c r="E7" i="15"/>
  <c r="D7" i="15"/>
  <c r="C7" i="15"/>
  <c r="O6" i="15"/>
  <c r="F9" i="14" s="1"/>
  <c r="N6" i="15"/>
  <c r="M6" i="15"/>
  <c r="L6" i="15"/>
  <c r="K6" i="15"/>
  <c r="J6" i="15"/>
  <c r="I6" i="15"/>
  <c r="H6" i="15"/>
  <c r="G6" i="15"/>
  <c r="F6" i="15"/>
  <c r="E6" i="15"/>
  <c r="D6" i="15"/>
  <c r="C6" i="15"/>
  <c r="O5" i="15"/>
  <c r="F8" i="14" s="1"/>
  <c r="N5" i="15"/>
  <c r="M5" i="15"/>
  <c r="L5" i="15"/>
  <c r="K5" i="15"/>
  <c r="J5" i="15"/>
  <c r="I5" i="15"/>
  <c r="H5" i="15"/>
  <c r="G5" i="15"/>
  <c r="F5" i="15"/>
  <c r="E5" i="15"/>
  <c r="D5" i="15"/>
  <c r="C5" i="15"/>
  <c r="O4" i="15"/>
  <c r="F7" i="14" s="1"/>
  <c r="N4" i="15"/>
  <c r="M4" i="15"/>
  <c r="L4" i="15"/>
  <c r="K4" i="15"/>
  <c r="J4" i="15"/>
  <c r="I4" i="15"/>
  <c r="H4" i="15"/>
  <c r="G4" i="15"/>
  <c r="F4" i="15"/>
  <c r="E4" i="15"/>
  <c r="D4" i="15"/>
  <c r="C4" i="15"/>
  <c r="E71" i="14" l="1"/>
  <c r="B2" i="14"/>
  <c r="I7" i="11"/>
  <c r="H7" i="11"/>
  <c r="G7" i="11"/>
  <c r="F7" i="11"/>
  <c r="E6" i="11"/>
  <c r="D6" i="11"/>
  <c r="C6" i="11"/>
  <c r="B3" i="11"/>
  <c r="B25" i="3"/>
  <c r="B3" i="10"/>
  <c r="B25" i="10" s="1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P9" i="9"/>
  <c r="O9" i="9"/>
  <c r="N9" i="9"/>
  <c r="M9" i="9"/>
  <c r="L9" i="9"/>
  <c r="K9" i="9"/>
  <c r="J9" i="9"/>
  <c r="I9" i="9"/>
  <c r="H9" i="9"/>
  <c r="G9" i="9"/>
  <c r="F9" i="9"/>
  <c r="E9" i="9"/>
  <c r="D9" i="9"/>
  <c r="P8" i="9"/>
  <c r="O8" i="9"/>
  <c r="N8" i="9"/>
  <c r="M8" i="9"/>
  <c r="L8" i="9"/>
  <c r="K8" i="9"/>
  <c r="J8" i="9"/>
  <c r="I8" i="9"/>
  <c r="H8" i="9"/>
  <c r="G8" i="9"/>
  <c r="F8" i="9"/>
  <c r="E8" i="9"/>
  <c r="D8" i="9"/>
  <c r="B3" i="8"/>
  <c r="N63" i="15"/>
  <c r="M63" i="15"/>
  <c r="L63" i="15"/>
  <c r="K63" i="15"/>
  <c r="J63" i="15"/>
  <c r="I63" i="15"/>
  <c r="H63" i="15"/>
  <c r="C63" i="15"/>
  <c r="G63" i="15"/>
  <c r="F63" i="15"/>
  <c r="E63" i="15"/>
  <c r="D63" i="15"/>
  <c r="N62" i="15"/>
  <c r="M62" i="15"/>
  <c r="L62" i="15"/>
  <c r="K62" i="15"/>
  <c r="J62" i="15"/>
  <c r="I62" i="15"/>
  <c r="H62" i="15"/>
  <c r="C62" i="15"/>
  <c r="G62" i="15"/>
  <c r="F62" i="15"/>
  <c r="E62" i="15"/>
  <c r="D62" i="15"/>
  <c r="N61" i="15"/>
  <c r="M61" i="15"/>
  <c r="L61" i="15"/>
  <c r="K61" i="15"/>
  <c r="J61" i="15"/>
  <c r="I61" i="15"/>
  <c r="H61" i="15"/>
  <c r="C61" i="15"/>
  <c r="G61" i="15"/>
  <c r="F61" i="15"/>
  <c r="E61" i="15"/>
  <c r="D61" i="15"/>
  <c r="K59" i="15"/>
  <c r="I59" i="15"/>
  <c r="H59" i="15"/>
  <c r="C59" i="15"/>
  <c r="G59" i="15"/>
  <c r="F59" i="15"/>
  <c r="L58" i="15"/>
  <c r="J58" i="15"/>
  <c r="M57" i="15"/>
  <c r="K57" i="15"/>
  <c r="N56" i="15"/>
  <c r="G73" i="9"/>
  <c r="F73" i="9"/>
  <c r="N55" i="15"/>
  <c r="M55" i="15"/>
  <c r="L55" i="15"/>
  <c r="K55" i="15"/>
  <c r="J55" i="15"/>
  <c r="I55" i="15"/>
  <c r="H55" i="15"/>
  <c r="C55" i="15"/>
  <c r="G55" i="15"/>
  <c r="F55" i="15"/>
  <c r="E55" i="15"/>
  <c r="D55" i="15"/>
  <c r="N54" i="15"/>
  <c r="M54" i="15"/>
  <c r="L54" i="15"/>
  <c r="K54" i="15"/>
  <c r="J54" i="15"/>
  <c r="I54" i="15"/>
  <c r="H54" i="15"/>
  <c r="C54" i="15"/>
  <c r="G54" i="15"/>
  <c r="F54" i="15"/>
  <c r="E54" i="15"/>
  <c r="D54" i="15"/>
  <c r="N53" i="15"/>
  <c r="M53" i="15"/>
  <c r="L53" i="15"/>
  <c r="K53" i="15"/>
  <c r="J53" i="15"/>
  <c r="I53" i="15"/>
  <c r="H53" i="15"/>
  <c r="C53" i="15"/>
  <c r="G53" i="15"/>
  <c r="F53" i="15"/>
  <c r="E53" i="15"/>
  <c r="D53" i="15"/>
  <c r="N52" i="15"/>
  <c r="M52" i="15"/>
  <c r="L52" i="15"/>
  <c r="K52" i="15"/>
  <c r="J52" i="15"/>
  <c r="I52" i="15"/>
  <c r="H52" i="15"/>
  <c r="C52" i="15"/>
  <c r="G52" i="15"/>
  <c r="F52" i="15"/>
  <c r="E52" i="15"/>
  <c r="D52" i="15"/>
  <c r="D60" i="15" l="1"/>
  <c r="D79" i="9"/>
  <c r="E60" i="15"/>
  <c r="E79" i="9"/>
  <c r="F60" i="15"/>
  <c r="F79" i="9"/>
  <c r="H60" i="15"/>
  <c r="I79" i="9"/>
  <c r="K60" i="15"/>
  <c r="L79" i="9"/>
  <c r="I60" i="15"/>
  <c r="J79" i="9"/>
  <c r="C60" i="15"/>
  <c r="H79" i="9"/>
  <c r="G60" i="15"/>
  <c r="G79" i="9"/>
  <c r="J60" i="15"/>
  <c r="K79" i="9"/>
  <c r="L60" i="15"/>
  <c r="M79" i="9"/>
  <c r="N60" i="15"/>
  <c r="O79" i="9"/>
  <c r="M60" i="15"/>
  <c r="N79" i="9"/>
  <c r="M68" i="9"/>
  <c r="D63" i="9"/>
  <c r="N73" i="9"/>
  <c r="E63" i="9"/>
  <c r="O73" i="9"/>
  <c r="F63" i="9"/>
  <c r="L63" i="9"/>
  <c r="M63" i="9"/>
  <c r="N63" i="9"/>
  <c r="O63" i="9"/>
  <c r="E73" i="9"/>
  <c r="I48" i="15"/>
  <c r="K67" i="9"/>
  <c r="J51" i="15"/>
  <c r="K64" i="9"/>
  <c r="J48" i="15"/>
  <c r="L67" i="9"/>
  <c r="K51" i="15"/>
  <c r="L64" i="9"/>
  <c r="K48" i="15"/>
  <c r="F50" i="15"/>
  <c r="M67" i="9"/>
  <c r="L51" i="15"/>
  <c r="M64" i="9"/>
  <c r="L48" i="15"/>
  <c r="G50" i="15"/>
  <c r="N67" i="9"/>
  <c r="M51" i="15"/>
  <c r="C50" i="15"/>
  <c r="O64" i="9"/>
  <c r="N48" i="15"/>
  <c r="I66" i="9"/>
  <c r="H50" i="15"/>
  <c r="J66" i="9"/>
  <c r="I50" i="15"/>
  <c r="D65" i="9"/>
  <c r="D49" i="15"/>
  <c r="K66" i="9"/>
  <c r="J50" i="15"/>
  <c r="E49" i="15"/>
  <c r="L66" i="9"/>
  <c r="K50" i="15"/>
  <c r="F49" i="15"/>
  <c r="N66" i="9"/>
  <c r="M50" i="15"/>
  <c r="O66" i="9"/>
  <c r="N50" i="15"/>
  <c r="J65" i="9"/>
  <c r="I49" i="15"/>
  <c r="D51" i="15"/>
  <c r="D64" i="9"/>
  <c r="D48" i="15"/>
  <c r="K65" i="9"/>
  <c r="J49" i="15"/>
  <c r="F48" i="15"/>
  <c r="M65" i="9"/>
  <c r="L49" i="15"/>
  <c r="G51" i="15"/>
  <c r="I73" i="9"/>
  <c r="G48" i="15"/>
  <c r="N65" i="9"/>
  <c r="M49" i="15"/>
  <c r="H67" i="9"/>
  <c r="C51" i="15"/>
  <c r="J68" i="9"/>
  <c r="C48" i="15"/>
  <c r="O65" i="9"/>
  <c r="N49" i="15"/>
  <c r="I67" i="9"/>
  <c r="H51" i="15"/>
  <c r="H48" i="15"/>
  <c r="J67" i="9"/>
  <c r="I51" i="15"/>
  <c r="L68" i="9"/>
  <c r="D50" i="15"/>
  <c r="E50" i="15"/>
  <c r="N51" i="15"/>
  <c r="M66" i="9"/>
  <c r="L50" i="15"/>
  <c r="H49" i="15"/>
  <c r="E51" i="15"/>
  <c r="E64" i="9"/>
  <c r="E48" i="15"/>
  <c r="L65" i="9"/>
  <c r="K49" i="15"/>
  <c r="F51" i="15"/>
  <c r="H73" i="9"/>
  <c r="N64" i="9"/>
  <c r="M48" i="15"/>
  <c r="G49" i="15"/>
  <c r="C49" i="15"/>
  <c r="I71" i="9"/>
  <c r="H58" i="15"/>
  <c r="M74" i="9"/>
  <c r="L56" i="15"/>
  <c r="N74" i="9"/>
  <c r="M56" i="15"/>
  <c r="M75" i="9"/>
  <c r="L57" i="15"/>
  <c r="L76" i="9"/>
  <c r="K58" i="15"/>
  <c r="L69" i="9"/>
  <c r="K56" i="15"/>
  <c r="J69" i="9"/>
  <c r="I56" i="15"/>
  <c r="D74" i="9"/>
  <c r="D56" i="15"/>
  <c r="O75" i="9"/>
  <c r="N57" i="15"/>
  <c r="N76" i="9"/>
  <c r="M58" i="15"/>
  <c r="M77" i="9"/>
  <c r="L59" i="15"/>
  <c r="E74" i="9"/>
  <c r="E56" i="15"/>
  <c r="D75" i="9"/>
  <c r="D57" i="15"/>
  <c r="O76" i="9"/>
  <c r="N58" i="15"/>
  <c r="N77" i="9"/>
  <c r="M59" i="15"/>
  <c r="F74" i="9"/>
  <c r="F56" i="15"/>
  <c r="E75" i="9"/>
  <c r="E57" i="15"/>
  <c r="D76" i="9"/>
  <c r="D58" i="15"/>
  <c r="O77" i="9"/>
  <c r="N59" i="15"/>
  <c r="J71" i="9"/>
  <c r="I58" i="15"/>
  <c r="G74" i="9"/>
  <c r="G56" i="15"/>
  <c r="F75" i="9"/>
  <c r="F57" i="15"/>
  <c r="E76" i="9"/>
  <c r="E58" i="15"/>
  <c r="D77" i="9"/>
  <c r="D59" i="15"/>
  <c r="I70" i="9"/>
  <c r="H57" i="15"/>
  <c r="K69" i="9"/>
  <c r="J56" i="15"/>
  <c r="K70" i="9"/>
  <c r="J57" i="15"/>
  <c r="H74" i="9"/>
  <c r="C56" i="15"/>
  <c r="G75" i="9"/>
  <c r="G57" i="15"/>
  <c r="F76" i="9"/>
  <c r="F58" i="15"/>
  <c r="E77" i="9"/>
  <c r="E59" i="15"/>
  <c r="H71" i="9"/>
  <c r="C58" i="15"/>
  <c r="J70" i="9"/>
  <c r="I57" i="15"/>
  <c r="I69" i="9"/>
  <c r="H56" i="15"/>
  <c r="H70" i="9"/>
  <c r="C57" i="15"/>
  <c r="G71" i="9"/>
  <c r="G58" i="15"/>
  <c r="F77" i="9"/>
  <c r="G77" i="9"/>
  <c r="H77" i="9"/>
  <c r="I77" i="9"/>
  <c r="L75" i="9"/>
  <c r="K76" i="9"/>
  <c r="J77" i="9"/>
  <c r="D73" i="9"/>
  <c r="O74" i="9"/>
  <c r="N75" i="9"/>
  <c r="M76" i="9"/>
  <c r="L77" i="9"/>
  <c r="N68" i="9"/>
  <c r="M69" i="9"/>
  <c r="L70" i="9"/>
  <c r="K71" i="9"/>
  <c r="J73" i="9"/>
  <c r="I74" i="9"/>
  <c r="H75" i="9"/>
  <c r="G76" i="9"/>
  <c r="O68" i="9"/>
  <c r="N69" i="9"/>
  <c r="M70" i="9"/>
  <c r="L71" i="9"/>
  <c r="J74" i="9"/>
  <c r="I75" i="9"/>
  <c r="H76" i="9"/>
  <c r="D68" i="9"/>
  <c r="O69" i="9"/>
  <c r="N70" i="9"/>
  <c r="M71" i="9"/>
  <c r="L73" i="9"/>
  <c r="K74" i="9"/>
  <c r="J75" i="9"/>
  <c r="I76" i="9"/>
  <c r="E68" i="9"/>
  <c r="D69" i="9"/>
  <c r="O70" i="9"/>
  <c r="N71" i="9"/>
  <c r="M73" i="9"/>
  <c r="L74" i="9"/>
  <c r="K75" i="9"/>
  <c r="J76" i="9"/>
  <c r="F68" i="9"/>
  <c r="E69" i="9"/>
  <c r="D70" i="9"/>
  <c r="O71" i="9"/>
  <c r="G68" i="9"/>
  <c r="F69" i="9"/>
  <c r="E70" i="9"/>
  <c r="D71" i="9"/>
  <c r="H68" i="9"/>
  <c r="G69" i="9"/>
  <c r="F70" i="9"/>
  <c r="E71" i="9"/>
  <c r="I68" i="9"/>
  <c r="H69" i="9"/>
  <c r="G70" i="9"/>
  <c r="F71" i="9"/>
  <c r="G63" i="9"/>
  <c r="F64" i="9"/>
  <c r="E65" i="9"/>
  <c r="D66" i="9"/>
  <c r="O67" i="9"/>
  <c r="H63" i="9"/>
  <c r="G64" i="9"/>
  <c r="F65" i="9"/>
  <c r="E66" i="9"/>
  <c r="D67" i="9"/>
  <c r="I63" i="9"/>
  <c r="H64" i="9"/>
  <c r="G65" i="9"/>
  <c r="F66" i="9"/>
  <c r="E67" i="9"/>
  <c r="J63" i="9"/>
  <c r="I64" i="9"/>
  <c r="H65" i="9"/>
  <c r="G66" i="9"/>
  <c r="F67" i="9"/>
  <c r="K63" i="9"/>
  <c r="J64" i="9"/>
  <c r="I65" i="9"/>
  <c r="H66" i="9"/>
  <c r="G67" i="9"/>
  <c r="E21" i="11"/>
  <c r="D21" i="11"/>
  <c r="C21" i="11"/>
  <c r="M20" i="10"/>
  <c r="N20" i="10"/>
  <c r="O20" i="10"/>
  <c r="R20" i="10"/>
  <c r="P82" i="8"/>
  <c r="P81" i="8"/>
  <c r="P80" i="8"/>
  <c r="P78" i="8"/>
  <c r="P75" i="8"/>
  <c r="P74" i="8"/>
  <c r="P72" i="8"/>
  <c r="P71" i="8"/>
  <c r="P70" i="8"/>
  <c r="P69" i="8"/>
  <c r="P68" i="8"/>
  <c r="P66" i="8"/>
  <c r="P65" i="8"/>
  <c r="P64" i="8"/>
  <c r="P63" i="8"/>
  <c r="O62" i="9"/>
  <c r="O60" i="9"/>
  <c r="O53" i="9"/>
  <c r="N61" i="9"/>
  <c r="N60" i="9"/>
  <c r="N53" i="9"/>
  <c r="M62" i="9"/>
  <c r="M61" i="9"/>
  <c r="M60" i="9"/>
  <c r="M53" i="9"/>
  <c r="L62" i="9"/>
  <c r="L61" i="9"/>
  <c r="L60" i="9"/>
  <c r="L59" i="9"/>
  <c r="L53" i="9"/>
  <c r="K62" i="9"/>
  <c r="K60" i="9"/>
  <c r="K59" i="9"/>
  <c r="K53" i="9"/>
  <c r="J62" i="9"/>
  <c r="J61" i="9"/>
  <c r="J53" i="9"/>
  <c r="I60" i="9"/>
  <c r="I53" i="9"/>
  <c r="H62" i="9"/>
  <c r="H60" i="9"/>
  <c r="H59" i="9"/>
  <c r="H53" i="9"/>
  <c r="G62" i="9"/>
  <c r="G61" i="9"/>
  <c r="G53" i="9"/>
  <c r="F62" i="9"/>
  <c r="F59" i="9"/>
  <c r="F53" i="9"/>
  <c r="E53" i="9"/>
  <c r="D62" i="9"/>
  <c r="D60" i="9"/>
  <c r="D59" i="9"/>
  <c r="D53" i="9"/>
  <c r="P78" i="9" l="1"/>
  <c r="P82" i="9"/>
  <c r="O48" i="15"/>
  <c r="F51" i="14" s="1"/>
  <c r="O50" i="15"/>
  <c r="F53" i="14" s="1"/>
  <c r="O49" i="15"/>
  <c r="F52" i="14" s="1"/>
  <c r="P80" i="9"/>
  <c r="P81" i="9"/>
  <c r="O56" i="15"/>
  <c r="F59" i="14" s="1"/>
  <c r="O57" i="15"/>
  <c r="F60" i="14" s="1"/>
  <c r="O61" i="15"/>
  <c r="F64" i="14" s="1"/>
  <c r="O63" i="15"/>
  <c r="F66" i="14" s="1"/>
  <c r="O62" i="15"/>
  <c r="F65" i="14" s="1"/>
  <c r="O58" i="9"/>
  <c r="F58" i="9"/>
  <c r="I58" i="9"/>
  <c r="E58" i="9"/>
  <c r="M58" i="9"/>
  <c r="K58" i="9"/>
  <c r="O54" i="15"/>
  <c r="F57" i="14" s="1"/>
  <c r="E46" i="15"/>
  <c r="E56" i="9"/>
  <c r="O55" i="15"/>
  <c r="F58" i="14" s="1"/>
  <c r="E47" i="15"/>
  <c r="E57" i="9"/>
  <c r="H47" i="15"/>
  <c r="I57" i="9"/>
  <c r="I44" i="15"/>
  <c r="J54" i="9"/>
  <c r="I45" i="15"/>
  <c r="J55" i="9"/>
  <c r="G45" i="15"/>
  <c r="G55" i="9"/>
  <c r="J46" i="15"/>
  <c r="K56" i="9"/>
  <c r="L44" i="15"/>
  <c r="M54" i="9"/>
  <c r="E44" i="15"/>
  <c r="E54" i="9"/>
  <c r="E45" i="15"/>
  <c r="E55" i="9"/>
  <c r="E59" i="9"/>
  <c r="H46" i="15"/>
  <c r="I56" i="9"/>
  <c r="L47" i="15"/>
  <c r="M57" i="9"/>
  <c r="M44" i="15"/>
  <c r="N54" i="9"/>
  <c r="N59" i="9"/>
  <c r="M47" i="15"/>
  <c r="N57" i="9"/>
  <c r="N44" i="15"/>
  <c r="O54" i="9"/>
  <c r="J45" i="15"/>
  <c r="K55" i="9"/>
  <c r="G47" i="15"/>
  <c r="G57" i="9"/>
  <c r="N47" i="15"/>
  <c r="O57" i="9"/>
  <c r="J60" i="9"/>
  <c r="G60" i="9"/>
  <c r="E61" i="9"/>
  <c r="D45" i="15"/>
  <c r="D55" i="9"/>
  <c r="C45" i="15"/>
  <c r="H55" i="9"/>
  <c r="K45" i="15"/>
  <c r="L55" i="9"/>
  <c r="O59" i="9"/>
  <c r="M59" i="9"/>
  <c r="J58" i="9"/>
  <c r="H58" i="9"/>
  <c r="H44" i="15"/>
  <c r="I54" i="9"/>
  <c r="L45" i="15"/>
  <c r="M55" i="9"/>
  <c r="I59" i="9"/>
  <c r="F44" i="15"/>
  <c r="F54" i="9"/>
  <c r="F45" i="15"/>
  <c r="F55" i="9"/>
  <c r="M45" i="15"/>
  <c r="N55" i="9"/>
  <c r="F46" i="15"/>
  <c r="F56" i="9"/>
  <c r="I46" i="15"/>
  <c r="J56" i="9"/>
  <c r="I47" i="15"/>
  <c r="J57" i="9"/>
  <c r="J44" i="15"/>
  <c r="K54" i="9"/>
  <c r="N45" i="15"/>
  <c r="O55" i="9"/>
  <c r="N46" i="15"/>
  <c r="O56" i="9"/>
  <c r="J47" i="15"/>
  <c r="K57" i="9"/>
  <c r="O53" i="15"/>
  <c r="F56" i="14" s="1"/>
  <c r="H45" i="15"/>
  <c r="I55" i="9"/>
  <c r="L46" i="15"/>
  <c r="M56" i="9"/>
  <c r="I62" i="9"/>
  <c r="E60" i="9"/>
  <c r="M46" i="15"/>
  <c r="N56" i="9"/>
  <c r="E62" i="9"/>
  <c r="F47" i="15"/>
  <c r="F57" i="9"/>
  <c r="F61" i="9"/>
  <c r="G44" i="15"/>
  <c r="G54" i="9"/>
  <c r="G46" i="15"/>
  <c r="G56" i="9"/>
  <c r="K61" i="9"/>
  <c r="I61" i="9"/>
  <c r="D44" i="15"/>
  <c r="D54" i="9"/>
  <c r="C44" i="15"/>
  <c r="H54" i="9"/>
  <c r="K44" i="15"/>
  <c r="L54" i="9"/>
  <c r="D46" i="15"/>
  <c r="D56" i="9"/>
  <c r="C46" i="15"/>
  <c r="H56" i="9"/>
  <c r="K46" i="15"/>
  <c r="L56" i="9"/>
  <c r="D58" i="9"/>
  <c r="N58" i="9"/>
  <c r="L58" i="9"/>
  <c r="D61" i="9"/>
  <c r="D47" i="15"/>
  <c r="D57" i="9"/>
  <c r="C47" i="15"/>
  <c r="H57" i="9"/>
  <c r="K47" i="15"/>
  <c r="L57" i="9"/>
  <c r="N62" i="9"/>
  <c r="G59" i="9"/>
  <c r="H61" i="9"/>
  <c r="O52" i="15"/>
  <c r="F55" i="14" s="1"/>
  <c r="O61" i="9"/>
  <c r="F60" i="9"/>
  <c r="G58" i="9"/>
  <c r="J59" i="9"/>
  <c r="P69" i="9"/>
  <c r="P75" i="9"/>
  <c r="P70" i="9"/>
  <c r="P64" i="9"/>
  <c r="P65" i="9"/>
  <c r="P63" i="9"/>
  <c r="P58" i="9"/>
  <c r="P66" i="9"/>
  <c r="P79" i="8"/>
  <c r="P76" i="8"/>
  <c r="P67" i="8"/>
  <c r="P60" i="8"/>
  <c r="P62" i="8"/>
  <c r="P61" i="8"/>
  <c r="P58" i="8"/>
  <c r="P59" i="8"/>
  <c r="G69" i="14" l="1"/>
  <c r="G70" i="14"/>
  <c r="G68" i="14"/>
  <c r="P61" i="9"/>
  <c r="P60" i="9"/>
  <c r="P53" i="9"/>
  <c r="O51" i="15"/>
  <c r="F54" i="14" s="1"/>
  <c r="O58" i="15"/>
  <c r="F61" i="14" s="1"/>
  <c r="P79" i="9"/>
  <c r="C21" i="5"/>
  <c r="O46" i="15"/>
  <c r="F49" i="14" s="1"/>
  <c r="P56" i="9"/>
  <c r="O47" i="15"/>
  <c r="F50" i="14" s="1"/>
  <c r="P57" i="9"/>
  <c r="O45" i="15"/>
  <c r="F48" i="14" s="1"/>
  <c r="P55" i="9"/>
  <c r="P74" i="9"/>
  <c r="O60" i="15"/>
  <c r="F63" i="14" s="1"/>
  <c r="O44" i="15"/>
  <c r="F47" i="14" s="1"/>
  <c r="P54" i="9"/>
  <c r="D21" i="5"/>
  <c r="P59" i="9"/>
  <c r="E21" i="5"/>
  <c r="P76" i="9"/>
  <c r="P71" i="9"/>
  <c r="P62" i="9"/>
  <c r="P67" i="9"/>
  <c r="G67" i="14" l="1"/>
  <c r="R20" i="3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AC63" i="15"/>
  <c r="AB63" i="15"/>
  <c r="AA63" i="15"/>
  <c r="Z63" i="15"/>
  <c r="Y63" i="15"/>
  <c r="X63" i="15"/>
  <c r="W63" i="15"/>
  <c r="R63" i="15"/>
  <c r="V63" i="15"/>
  <c r="U63" i="15"/>
  <c r="T63" i="15"/>
  <c r="S63" i="15"/>
  <c r="Q63" i="15"/>
  <c r="AC62" i="15"/>
  <c r="AB62" i="15"/>
  <c r="AA62" i="15"/>
  <c r="Z62" i="15"/>
  <c r="Y62" i="15"/>
  <c r="X62" i="15"/>
  <c r="W62" i="15"/>
  <c r="R62" i="15"/>
  <c r="V62" i="15"/>
  <c r="U62" i="15"/>
  <c r="T62" i="15"/>
  <c r="S62" i="15"/>
  <c r="Q62" i="15"/>
  <c r="AC61" i="15"/>
  <c r="AB61" i="15"/>
  <c r="AA61" i="15"/>
  <c r="Z61" i="15"/>
  <c r="Y61" i="15"/>
  <c r="X61" i="15"/>
  <c r="W61" i="15"/>
  <c r="R61" i="15"/>
  <c r="V61" i="15"/>
  <c r="U61" i="15"/>
  <c r="T61" i="15"/>
  <c r="S61" i="15"/>
  <c r="Q61" i="15"/>
  <c r="AC59" i="15"/>
  <c r="AB59" i="15"/>
  <c r="AA59" i="15"/>
  <c r="Z59" i="15"/>
  <c r="Y59" i="15"/>
  <c r="X59" i="15"/>
  <c r="W59" i="15"/>
  <c r="R59" i="15"/>
  <c r="V59" i="15"/>
  <c r="U59" i="15"/>
  <c r="T59" i="15"/>
  <c r="S59" i="15"/>
  <c r="Q59" i="15"/>
  <c r="AC58" i="15"/>
  <c r="AB58" i="15"/>
  <c r="AA58" i="15"/>
  <c r="Z58" i="15"/>
  <c r="Y58" i="15"/>
  <c r="X58" i="15"/>
  <c r="W58" i="15"/>
  <c r="R58" i="15"/>
  <c r="V58" i="15"/>
  <c r="U58" i="15"/>
  <c r="T58" i="15"/>
  <c r="S58" i="15"/>
  <c r="Q58" i="15"/>
  <c r="AC57" i="15"/>
  <c r="AB57" i="15"/>
  <c r="AA57" i="15"/>
  <c r="Z57" i="15"/>
  <c r="Y57" i="15"/>
  <c r="X57" i="15"/>
  <c r="W57" i="15"/>
  <c r="R57" i="15"/>
  <c r="V57" i="15"/>
  <c r="U57" i="15"/>
  <c r="T57" i="15"/>
  <c r="S57" i="15"/>
  <c r="Q57" i="15"/>
  <c r="AC56" i="15"/>
  <c r="AB56" i="15"/>
  <c r="AA56" i="15"/>
  <c r="Z56" i="15"/>
  <c r="Y56" i="15"/>
  <c r="X56" i="15"/>
  <c r="W56" i="15"/>
  <c r="R56" i="15"/>
  <c r="V56" i="15"/>
  <c r="U56" i="15"/>
  <c r="T56" i="15"/>
  <c r="S56" i="15"/>
  <c r="Q56" i="15"/>
  <c r="AC55" i="15"/>
  <c r="AB55" i="15"/>
  <c r="AA55" i="15"/>
  <c r="Z55" i="15"/>
  <c r="Y55" i="15"/>
  <c r="W55" i="15"/>
  <c r="R55" i="15"/>
  <c r="V55" i="15"/>
  <c r="U55" i="15"/>
  <c r="T55" i="15"/>
  <c r="S55" i="15"/>
  <c r="Q55" i="15"/>
  <c r="AC54" i="15"/>
  <c r="AB54" i="15"/>
  <c r="AA54" i="15"/>
  <c r="Z54" i="15"/>
  <c r="Y54" i="15"/>
  <c r="X54" i="15"/>
  <c r="W54" i="15"/>
  <c r="R54" i="15"/>
  <c r="V54" i="15"/>
  <c r="U54" i="15"/>
  <c r="T54" i="15"/>
  <c r="S54" i="15"/>
  <c r="Q54" i="15"/>
  <c r="AC53" i="15"/>
  <c r="AB53" i="15"/>
  <c r="AA53" i="15"/>
  <c r="Y53" i="15"/>
  <c r="X53" i="15"/>
  <c r="W53" i="15"/>
  <c r="R53" i="15"/>
  <c r="V53" i="15"/>
  <c r="U53" i="15"/>
  <c r="T53" i="15"/>
  <c r="S53" i="15"/>
  <c r="Q53" i="15"/>
  <c r="AC52" i="15"/>
  <c r="AB52" i="15"/>
  <c r="Z52" i="15"/>
  <c r="Y52" i="15"/>
  <c r="X52" i="15"/>
  <c r="W52" i="15"/>
  <c r="R52" i="15"/>
  <c r="V52" i="15"/>
  <c r="U52" i="15"/>
  <c r="T52" i="15"/>
  <c r="S52" i="15"/>
  <c r="Q52" i="15"/>
  <c r="X60" i="15" l="1"/>
  <c r="J79" i="2"/>
  <c r="Y60" i="15"/>
  <c r="K79" i="2"/>
  <c r="W60" i="15"/>
  <c r="I79" i="2"/>
  <c r="Z60" i="15"/>
  <c r="L79" i="2"/>
  <c r="AA60" i="15"/>
  <c r="M79" i="2"/>
  <c r="AB60" i="15"/>
  <c r="N79" i="2"/>
  <c r="AC60" i="15"/>
  <c r="O79" i="2"/>
  <c r="S60" i="15"/>
  <c r="D79" i="2"/>
  <c r="T60" i="15"/>
  <c r="E79" i="2"/>
  <c r="U60" i="15"/>
  <c r="F79" i="2"/>
  <c r="Q60" i="15"/>
  <c r="C79" i="2"/>
  <c r="V60" i="15"/>
  <c r="G79" i="2"/>
  <c r="R60" i="15"/>
  <c r="H79" i="2"/>
  <c r="AB48" i="15"/>
  <c r="R50" i="15"/>
  <c r="S49" i="15"/>
  <c r="X49" i="15"/>
  <c r="Z49" i="15"/>
  <c r="U48" i="15"/>
  <c r="V48" i="15"/>
  <c r="R48" i="15"/>
  <c r="AC49" i="15"/>
  <c r="W51" i="15"/>
  <c r="M20" i="3"/>
  <c r="W48" i="15"/>
  <c r="Q50" i="15"/>
  <c r="X51" i="15"/>
  <c r="Q49" i="15"/>
  <c r="T49" i="15"/>
  <c r="U49" i="15"/>
  <c r="Q51" i="15"/>
  <c r="R51" i="15"/>
  <c r="Y51" i="15"/>
  <c r="Z48" i="15"/>
  <c r="U50" i="15"/>
  <c r="AA51" i="15"/>
  <c r="AC51" i="15"/>
  <c r="J67" i="2"/>
  <c r="X55" i="15"/>
  <c r="AC48" i="15"/>
  <c r="W50" i="15"/>
  <c r="X50" i="15"/>
  <c r="Y50" i="15"/>
  <c r="Z50" i="15"/>
  <c r="M69" i="2"/>
  <c r="AA52" i="15"/>
  <c r="AA50" i="15"/>
  <c r="V49" i="15"/>
  <c r="AB50" i="15"/>
  <c r="R49" i="15"/>
  <c r="AC50" i="15"/>
  <c r="W49" i="15"/>
  <c r="Q48" i="15"/>
  <c r="S51" i="15"/>
  <c r="S48" i="15"/>
  <c r="Y49" i="15"/>
  <c r="T51" i="15"/>
  <c r="T48" i="15"/>
  <c r="U51" i="15"/>
  <c r="AA49" i="15"/>
  <c r="V51" i="15"/>
  <c r="AB49" i="15"/>
  <c r="X48" i="15"/>
  <c r="S50" i="15"/>
  <c r="L70" i="2"/>
  <c r="Z53" i="15"/>
  <c r="Y48" i="15"/>
  <c r="T50" i="15"/>
  <c r="Z51" i="15"/>
  <c r="AA48" i="15"/>
  <c r="V50" i="15"/>
  <c r="AB51" i="15"/>
  <c r="G72" i="2"/>
  <c r="I71" i="2"/>
  <c r="K70" i="2"/>
  <c r="N63" i="2"/>
  <c r="K66" i="2"/>
  <c r="J73" i="2"/>
  <c r="I74" i="2"/>
  <c r="H75" i="2"/>
  <c r="G76" i="2"/>
  <c r="F77" i="2"/>
  <c r="K73" i="2"/>
  <c r="J74" i="2"/>
  <c r="I75" i="2"/>
  <c r="H76" i="2"/>
  <c r="G77" i="2"/>
  <c r="L73" i="2"/>
  <c r="K74" i="2"/>
  <c r="J75" i="2"/>
  <c r="I76" i="2"/>
  <c r="H77" i="2"/>
  <c r="M73" i="2"/>
  <c r="L74" i="2"/>
  <c r="K75" i="2"/>
  <c r="J76" i="2"/>
  <c r="I77" i="2"/>
  <c r="H72" i="2"/>
  <c r="J71" i="2"/>
  <c r="K63" i="2"/>
  <c r="J64" i="2"/>
  <c r="I65" i="2"/>
  <c r="H66" i="2"/>
  <c r="L63" i="2"/>
  <c r="K64" i="2"/>
  <c r="J65" i="2"/>
  <c r="M63" i="2"/>
  <c r="L64" i="2"/>
  <c r="I67" i="2"/>
  <c r="N73" i="2"/>
  <c r="M74" i="2"/>
  <c r="L75" i="2"/>
  <c r="K76" i="2"/>
  <c r="J77" i="2"/>
  <c r="C73" i="2"/>
  <c r="O73" i="2"/>
  <c r="N74" i="2"/>
  <c r="M75" i="2"/>
  <c r="L76" i="2"/>
  <c r="K77" i="2"/>
  <c r="D73" i="2"/>
  <c r="C74" i="2"/>
  <c r="O74" i="2"/>
  <c r="N75" i="2"/>
  <c r="M76" i="2"/>
  <c r="L77" i="2"/>
  <c r="O68" i="2"/>
  <c r="N69" i="2"/>
  <c r="E73" i="2"/>
  <c r="D74" i="2"/>
  <c r="C75" i="2"/>
  <c r="O75" i="2"/>
  <c r="N76" i="2"/>
  <c r="M77" i="2"/>
  <c r="C68" i="2"/>
  <c r="D68" i="2"/>
  <c r="F73" i="2"/>
  <c r="E74" i="2"/>
  <c r="D75" i="2"/>
  <c r="C76" i="2"/>
  <c r="O76" i="2"/>
  <c r="N77" i="2"/>
  <c r="G73" i="2"/>
  <c r="F74" i="2"/>
  <c r="E75" i="2"/>
  <c r="D76" i="2"/>
  <c r="C77" i="2"/>
  <c r="O77" i="2"/>
  <c r="H73" i="2"/>
  <c r="G74" i="2"/>
  <c r="F75" i="2"/>
  <c r="E76" i="2"/>
  <c r="D77" i="2"/>
  <c r="I73" i="2"/>
  <c r="H74" i="2"/>
  <c r="G75" i="2"/>
  <c r="F76" i="2"/>
  <c r="E77" i="2"/>
  <c r="M65" i="2"/>
  <c r="L66" i="2"/>
  <c r="K67" i="2"/>
  <c r="C64" i="2"/>
  <c r="O64" i="2"/>
  <c r="N65" i="2"/>
  <c r="M66" i="2"/>
  <c r="L67" i="2"/>
  <c r="E63" i="2"/>
  <c r="D64" i="2"/>
  <c r="C65" i="2"/>
  <c r="O65" i="2"/>
  <c r="N66" i="2"/>
  <c r="M67" i="2"/>
  <c r="F63" i="2"/>
  <c r="E64" i="2"/>
  <c r="D65" i="2"/>
  <c r="C66" i="2"/>
  <c r="O66" i="2"/>
  <c r="N67" i="2"/>
  <c r="G63" i="2"/>
  <c r="F64" i="2"/>
  <c r="E65" i="2"/>
  <c r="D66" i="2"/>
  <c r="C67" i="2"/>
  <c r="O67" i="2"/>
  <c r="H63" i="2"/>
  <c r="G64" i="2"/>
  <c r="F65" i="2"/>
  <c r="E66" i="2"/>
  <c r="D67" i="2"/>
  <c r="I63" i="2"/>
  <c r="H64" i="2"/>
  <c r="G65" i="2"/>
  <c r="F66" i="2"/>
  <c r="E67" i="2"/>
  <c r="J63" i="2"/>
  <c r="I64" i="2"/>
  <c r="H65" i="2"/>
  <c r="G66" i="2"/>
  <c r="F67" i="2"/>
  <c r="C63" i="2"/>
  <c r="O63" i="2"/>
  <c r="M64" i="2"/>
  <c r="K65" i="2"/>
  <c r="I66" i="2"/>
  <c r="G67" i="2"/>
  <c r="E68" i="2"/>
  <c r="C69" i="2"/>
  <c r="O69" i="2"/>
  <c r="M70" i="2"/>
  <c r="K71" i="2"/>
  <c r="I72" i="2"/>
  <c r="D63" i="2"/>
  <c r="N64" i="2"/>
  <c r="L65" i="2"/>
  <c r="J66" i="2"/>
  <c r="H67" i="2"/>
  <c r="F68" i="2"/>
  <c r="D69" i="2"/>
  <c r="N70" i="2"/>
  <c r="L71" i="2"/>
  <c r="J72" i="2"/>
  <c r="G68" i="2"/>
  <c r="E69" i="2"/>
  <c r="C70" i="2"/>
  <c r="O70" i="2"/>
  <c r="M71" i="2"/>
  <c r="K72" i="2"/>
  <c r="H68" i="2"/>
  <c r="F69" i="2"/>
  <c r="D70" i="2"/>
  <c r="N71" i="2"/>
  <c r="L72" i="2"/>
  <c r="I68" i="2"/>
  <c r="G69" i="2"/>
  <c r="E70" i="2"/>
  <c r="C71" i="2"/>
  <c r="O71" i="2"/>
  <c r="M72" i="2"/>
  <c r="J68" i="2"/>
  <c r="H69" i="2"/>
  <c r="F70" i="2"/>
  <c r="D71" i="2"/>
  <c r="N72" i="2"/>
  <c r="K68" i="2"/>
  <c r="I69" i="2"/>
  <c r="G70" i="2"/>
  <c r="E71" i="2"/>
  <c r="C72" i="2"/>
  <c r="O72" i="2"/>
  <c r="L68" i="2"/>
  <c r="J69" i="2"/>
  <c r="H70" i="2"/>
  <c r="F71" i="2"/>
  <c r="D72" i="2"/>
  <c r="M68" i="2"/>
  <c r="K69" i="2"/>
  <c r="I70" i="2"/>
  <c r="G71" i="2"/>
  <c r="E72" i="2"/>
  <c r="N68" i="2"/>
  <c r="L69" i="2"/>
  <c r="J70" i="2"/>
  <c r="H71" i="2"/>
  <c r="F72" i="2"/>
  <c r="O20" i="3"/>
  <c r="P20" i="3"/>
  <c r="N20" i="3"/>
  <c r="P82" i="1"/>
  <c r="P81" i="1"/>
  <c r="P80" i="1"/>
  <c r="P79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82" i="2" l="1"/>
  <c r="AD51" i="15"/>
  <c r="D54" i="14" s="1"/>
  <c r="AD50" i="15"/>
  <c r="D53" i="14" s="1"/>
  <c r="AD48" i="15"/>
  <c r="D51" i="14" s="1"/>
  <c r="AD49" i="15"/>
  <c r="D52" i="14" s="1"/>
  <c r="P80" i="2"/>
  <c r="P81" i="2"/>
  <c r="AD52" i="15"/>
  <c r="D55" i="14" s="1"/>
  <c r="AD54" i="15"/>
  <c r="D57" i="14" s="1"/>
  <c r="AD55" i="15"/>
  <c r="D58" i="14" s="1"/>
  <c r="AD53" i="15"/>
  <c r="D56" i="14" s="1"/>
  <c r="AD61" i="15"/>
  <c r="D64" i="14" s="1"/>
  <c r="AD62" i="15"/>
  <c r="D65" i="14" s="1"/>
  <c r="AD63" i="15"/>
  <c r="D66" i="14" s="1"/>
  <c r="AD60" i="15"/>
  <c r="D63" i="14" s="1"/>
  <c r="P79" i="2"/>
  <c r="AD57" i="15"/>
  <c r="D60" i="14" s="1"/>
  <c r="AD59" i="15"/>
  <c r="D62" i="14" s="1"/>
  <c r="AD56" i="15"/>
  <c r="D59" i="14" s="1"/>
  <c r="AD58" i="15"/>
  <c r="D61" i="14" s="1"/>
  <c r="P67" i="2"/>
  <c r="P72" i="2"/>
  <c r="P65" i="2"/>
  <c r="P70" i="2"/>
  <c r="P68" i="2"/>
  <c r="P63" i="2"/>
  <c r="P66" i="2"/>
  <c r="P71" i="2"/>
  <c r="P64" i="2"/>
  <c r="P69" i="2"/>
  <c r="P76" i="2"/>
  <c r="P73" i="2"/>
  <c r="P74" i="2"/>
  <c r="P77" i="2"/>
  <c r="P75" i="2"/>
  <c r="E68" i="14" l="1"/>
  <c r="E70" i="14"/>
  <c r="E69" i="14"/>
  <c r="E67" i="14"/>
  <c r="V45" i="15"/>
  <c r="G55" i="2"/>
  <c r="G60" i="2"/>
  <c r="C53" i="2"/>
  <c r="C58" i="2"/>
  <c r="L53" i="2"/>
  <c r="L58" i="2"/>
  <c r="Y47" i="15"/>
  <c r="K57" i="2"/>
  <c r="K62" i="2"/>
  <c r="S45" i="15"/>
  <c r="D55" i="2"/>
  <c r="D60" i="2"/>
  <c r="R46" i="15"/>
  <c r="H56" i="2"/>
  <c r="H61" i="2"/>
  <c r="Z47" i="15"/>
  <c r="L57" i="2"/>
  <c r="L62" i="2"/>
  <c r="W44" i="15"/>
  <c r="I54" i="2"/>
  <c r="I59" i="2"/>
  <c r="W45" i="15"/>
  <c r="I55" i="2"/>
  <c r="I60" i="2"/>
  <c r="Q46" i="15"/>
  <c r="C56" i="2"/>
  <c r="C61" i="2"/>
  <c r="V46" i="15"/>
  <c r="G56" i="2"/>
  <c r="G61" i="2"/>
  <c r="H53" i="2"/>
  <c r="H58" i="2"/>
  <c r="E53" i="2"/>
  <c r="E58" i="2"/>
  <c r="P61" i="1"/>
  <c r="Y46" i="15"/>
  <c r="K56" i="2"/>
  <c r="K61" i="2"/>
  <c r="S44" i="15"/>
  <c r="D54" i="2"/>
  <c r="D59" i="2"/>
  <c r="Z44" i="15"/>
  <c r="L54" i="2"/>
  <c r="L59" i="2"/>
  <c r="Z46" i="15"/>
  <c r="L56" i="2"/>
  <c r="L61" i="2"/>
  <c r="S47" i="15"/>
  <c r="D57" i="2"/>
  <c r="D62" i="2"/>
  <c r="I53" i="2"/>
  <c r="I58" i="2"/>
  <c r="AA44" i="15"/>
  <c r="M54" i="2"/>
  <c r="M59" i="2"/>
  <c r="AA45" i="15"/>
  <c r="M55" i="2"/>
  <c r="M60" i="2"/>
  <c r="T46" i="15"/>
  <c r="E56" i="2"/>
  <c r="E61" i="2"/>
  <c r="W46" i="15"/>
  <c r="I56" i="2"/>
  <c r="I61" i="2"/>
  <c r="AA46" i="15"/>
  <c r="M56" i="2"/>
  <c r="M61" i="2"/>
  <c r="P62" i="1"/>
  <c r="W47" i="15"/>
  <c r="I57" i="2"/>
  <c r="I62" i="2"/>
  <c r="F53" i="2"/>
  <c r="F58" i="2"/>
  <c r="J53" i="2"/>
  <c r="J58" i="2"/>
  <c r="AC44" i="15"/>
  <c r="O54" i="2"/>
  <c r="O59" i="2"/>
  <c r="AC45" i="15"/>
  <c r="O55" i="2"/>
  <c r="O60" i="2"/>
  <c r="U45" i="15"/>
  <c r="F55" i="2"/>
  <c r="F60" i="2"/>
  <c r="X45" i="15"/>
  <c r="J55" i="2"/>
  <c r="J60" i="2"/>
  <c r="AC46" i="15"/>
  <c r="O56" i="2"/>
  <c r="O61" i="2"/>
  <c r="U46" i="15"/>
  <c r="F56" i="2"/>
  <c r="F61" i="2"/>
  <c r="X46" i="15"/>
  <c r="J56" i="2"/>
  <c r="J61" i="2"/>
  <c r="AC47" i="15"/>
  <c r="O57" i="2"/>
  <c r="O62" i="2"/>
  <c r="V47" i="15"/>
  <c r="G57" i="2"/>
  <c r="G62" i="2"/>
  <c r="Y45" i="15"/>
  <c r="K55" i="2"/>
  <c r="K60" i="2"/>
  <c r="AB47" i="15"/>
  <c r="N57" i="2"/>
  <c r="N62" i="2"/>
  <c r="D53" i="2"/>
  <c r="D58" i="2"/>
  <c r="R44" i="15"/>
  <c r="H54" i="2"/>
  <c r="H59" i="2"/>
  <c r="P60" i="1"/>
  <c r="Z45" i="15"/>
  <c r="L55" i="2"/>
  <c r="L60" i="2"/>
  <c r="T45" i="15"/>
  <c r="E55" i="2"/>
  <c r="E60" i="2"/>
  <c r="AB46" i="15"/>
  <c r="N56" i="2"/>
  <c r="N61" i="2"/>
  <c r="Q47" i="15"/>
  <c r="C57" i="2"/>
  <c r="C62" i="2"/>
  <c r="N53" i="2"/>
  <c r="N58" i="2"/>
  <c r="R45" i="15"/>
  <c r="H55" i="2"/>
  <c r="H60" i="2"/>
  <c r="S46" i="15"/>
  <c r="D56" i="2"/>
  <c r="D61" i="2"/>
  <c r="R47" i="15"/>
  <c r="H57" i="2"/>
  <c r="H62" i="2"/>
  <c r="M53" i="2"/>
  <c r="M58" i="2"/>
  <c r="T44" i="15"/>
  <c r="E54" i="2"/>
  <c r="E59" i="2"/>
  <c r="T47" i="15"/>
  <c r="E57" i="2"/>
  <c r="E62" i="2"/>
  <c r="AA47" i="15"/>
  <c r="M57" i="2"/>
  <c r="M62" i="2"/>
  <c r="U44" i="15"/>
  <c r="F54" i="2"/>
  <c r="F59" i="2"/>
  <c r="X44" i="15"/>
  <c r="J54" i="2"/>
  <c r="J59" i="2"/>
  <c r="U47" i="15"/>
  <c r="F57" i="2"/>
  <c r="F62" i="2"/>
  <c r="X47" i="15"/>
  <c r="J57" i="2"/>
  <c r="J62" i="2"/>
  <c r="O53" i="2"/>
  <c r="O58" i="2"/>
  <c r="Q44" i="15"/>
  <c r="C54" i="2"/>
  <c r="C59" i="2"/>
  <c r="G53" i="2"/>
  <c r="G58" i="2"/>
  <c r="K53" i="2"/>
  <c r="K58" i="2"/>
  <c r="AB44" i="15"/>
  <c r="N54" i="2"/>
  <c r="N59" i="2"/>
  <c r="Q45" i="15"/>
  <c r="C55" i="2"/>
  <c r="C60" i="2"/>
  <c r="V44" i="15"/>
  <c r="G54" i="2"/>
  <c r="G59" i="2"/>
  <c r="Y44" i="15"/>
  <c r="K54" i="2"/>
  <c r="K59" i="2"/>
  <c r="AB45" i="15"/>
  <c r="N55" i="2"/>
  <c r="N60" i="2"/>
  <c r="P59" i="1"/>
  <c r="P58" i="1"/>
  <c r="AD46" i="15" l="1"/>
  <c r="D49" i="14" s="1"/>
  <c r="P56" i="2"/>
  <c r="P61" i="2"/>
  <c r="AD47" i="15"/>
  <c r="D50" i="14" s="1"/>
  <c r="P57" i="2"/>
  <c r="P62" i="2"/>
  <c r="AD45" i="15"/>
  <c r="D48" i="14" s="1"/>
  <c r="P55" i="2"/>
  <c r="P60" i="2"/>
  <c r="P53" i="2"/>
  <c r="P58" i="2"/>
  <c r="AD44" i="15"/>
  <c r="D47" i="14" s="1"/>
  <c r="P54" i="2"/>
  <c r="P59" i="2"/>
  <c r="I21" i="11" l="1"/>
  <c r="H21" i="11"/>
  <c r="G21" i="11"/>
  <c r="F21" i="11"/>
  <c r="I20" i="11"/>
  <c r="H20" i="11"/>
  <c r="G20" i="11"/>
  <c r="F20" i="11"/>
  <c r="I19" i="11"/>
  <c r="H19" i="11"/>
  <c r="G19" i="11"/>
  <c r="F19" i="11"/>
  <c r="I18" i="11"/>
  <c r="H18" i="11"/>
  <c r="G18" i="11"/>
  <c r="F18" i="11"/>
  <c r="I17" i="11"/>
  <c r="H17" i="11"/>
  <c r="G17" i="11"/>
  <c r="F17" i="11"/>
  <c r="I16" i="11"/>
  <c r="H16" i="11"/>
  <c r="G16" i="11"/>
  <c r="F16" i="11"/>
  <c r="I15" i="11"/>
  <c r="H15" i="11"/>
  <c r="G15" i="11"/>
  <c r="F15" i="11"/>
  <c r="I14" i="11"/>
  <c r="H14" i="11"/>
  <c r="G14" i="11"/>
  <c r="F14" i="11"/>
  <c r="I13" i="11"/>
  <c r="H13" i="11"/>
  <c r="G13" i="11"/>
  <c r="F13" i="11"/>
  <c r="I12" i="11"/>
  <c r="H12" i="11"/>
  <c r="G12" i="11"/>
  <c r="F12" i="11"/>
  <c r="I11" i="11"/>
  <c r="H11" i="11"/>
  <c r="G11" i="11"/>
  <c r="F11" i="11"/>
  <c r="I10" i="11"/>
  <c r="H10" i="11"/>
  <c r="G10" i="11"/>
  <c r="F10" i="11"/>
  <c r="I9" i="11"/>
  <c r="H9" i="11"/>
  <c r="G9" i="11"/>
  <c r="F9" i="11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P5" i="15" l="1"/>
  <c r="P6" i="15" s="1"/>
  <c r="P7" i="15" l="1"/>
  <c r="R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R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R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R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R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R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R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R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R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R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R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R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R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O72" i="9"/>
  <c r="N72" i="9"/>
  <c r="M72" i="9"/>
  <c r="L72" i="9"/>
  <c r="J72" i="9"/>
  <c r="I72" i="9"/>
  <c r="H72" i="9"/>
  <c r="G72" i="9"/>
  <c r="F72" i="9"/>
  <c r="E72" i="9"/>
  <c r="D72" i="9"/>
  <c r="E42" i="10" l="1"/>
  <c r="R42" i="10"/>
  <c r="P8" i="15"/>
  <c r="G11" i="14" s="1"/>
  <c r="N42" i="10"/>
  <c r="C42" i="10"/>
  <c r="D42" i="10"/>
  <c r="O42" i="10"/>
  <c r="J42" i="10"/>
  <c r="G42" i="10"/>
  <c r="K42" i="10"/>
  <c r="I42" i="10"/>
  <c r="F42" i="10"/>
  <c r="H42" i="10"/>
  <c r="L42" i="10"/>
  <c r="M42" i="10"/>
  <c r="I21" i="5"/>
  <c r="F21" i="5"/>
  <c r="I20" i="5"/>
  <c r="F20" i="5"/>
  <c r="I19" i="5"/>
  <c r="F19" i="5"/>
  <c r="I18" i="5"/>
  <c r="F18" i="5"/>
  <c r="I17" i="5"/>
  <c r="F17" i="5"/>
  <c r="I16" i="5"/>
  <c r="F16" i="5"/>
  <c r="I15" i="5"/>
  <c r="F15" i="5"/>
  <c r="I14" i="5"/>
  <c r="F14" i="5"/>
  <c r="I13" i="5"/>
  <c r="F13" i="5"/>
  <c r="I12" i="5"/>
  <c r="F12" i="5"/>
  <c r="I11" i="5"/>
  <c r="F11" i="5"/>
  <c r="I10" i="5"/>
  <c r="F10" i="5"/>
  <c r="I9" i="5"/>
  <c r="F9" i="5"/>
  <c r="I8" i="5"/>
  <c r="F8" i="5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R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R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R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R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R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R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R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R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R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R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R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R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R41" i="3"/>
  <c r="K42" i="3" l="1"/>
  <c r="C42" i="3"/>
  <c r="R42" i="3"/>
  <c r="O42" i="3"/>
  <c r="L42" i="3"/>
  <c r="F42" i="3"/>
  <c r="I42" i="3"/>
  <c r="E42" i="3"/>
  <c r="H42" i="3"/>
  <c r="N42" i="3"/>
  <c r="J42" i="3"/>
  <c r="P42" i="3"/>
  <c r="D42" i="3"/>
  <c r="G42" i="3"/>
  <c r="M42" i="3"/>
  <c r="E11" i="14"/>
  <c r="P9" i="15"/>
  <c r="G12" i="14" s="1"/>
  <c r="E12" i="14" l="1"/>
  <c r="P10" i="15"/>
  <c r="G13" i="14" s="1"/>
  <c r="P11" i="15" l="1"/>
  <c r="G14" i="14" s="1"/>
  <c r="E13" i="14"/>
  <c r="E14" i="14" l="1"/>
  <c r="P12" i="15"/>
  <c r="G15" i="14" s="1"/>
  <c r="G16" i="14" l="1"/>
  <c r="E15" i="14"/>
  <c r="G17" i="14" l="1"/>
  <c r="E16" i="14"/>
  <c r="E17" i="14" l="1"/>
  <c r="G18" i="14"/>
  <c r="E18" i="14" l="1"/>
  <c r="G19" i="14"/>
  <c r="E19" i="14" l="1"/>
  <c r="G20" i="14"/>
  <c r="E20" i="14" l="1"/>
  <c r="G21" i="14"/>
  <c r="G22" i="14" l="1"/>
  <c r="E21" i="14"/>
  <c r="G23" i="14" l="1"/>
  <c r="E22" i="14"/>
  <c r="G24" i="14" l="1"/>
  <c r="E23" i="14"/>
  <c r="E24" i="14" l="1"/>
  <c r="G25" i="14"/>
  <c r="G26" i="14" l="1"/>
  <c r="E25" i="14"/>
  <c r="E26" i="14" l="1"/>
  <c r="G27" i="14"/>
  <c r="G28" i="14" l="1"/>
  <c r="E27" i="14"/>
  <c r="G29" i="14" l="1"/>
  <c r="E28" i="14"/>
  <c r="G30" i="14" l="1"/>
  <c r="E29" i="14"/>
  <c r="E30" i="14" l="1"/>
  <c r="G31" i="14"/>
  <c r="G32" i="14" l="1"/>
  <c r="E31" i="14"/>
  <c r="E32" i="14" l="1"/>
  <c r="G33" i="14"/>
  <c r="G34" i="14" l="1"/>
  <c r="E33" i="14"/>
  <c r="G35" i="14" l="1"/>
  <c r="E34" i="14"/>
  <c r="E35" i="14" l="1"/>
  <c r="G36" i="14"/>
  <c r="E36" i="14" l="1"/>
  <c r="G37" i="14"/>
  <c r="G38" i="14" l="1"/>
  <c r="E37" i="14"/>
  <c r="E38" i="14" l="1"/>
  <c r="G39" i="14"/>
  <c r="G40" i="14" l="1"/>
  <c r="E39" i="14"/>
  <c r="G41" i="14" l="1"/>
  <c r="E40" i="14"/>
  <c r="E41" i="14" l="1"/>
  <c r="G42" i="14"/>
  <c r="E42" i="14" l="1"/>
  <c r="G43" i="14"/>
  <c r="E43" i="14" l="1"/>
  <c r="G44" i="14"/>
  <c r="E44" i="14" l="1"/>
  <c r="G45" i="14"/>
  <c r="G46" i="14" l="1"/>
  <c r="E45" i="14"/>
  <c r="G47" i="14" l="1"/>
  <c r="E46" i="14"/>
  <c r="E47" i="14" l="1"/>
  <c r="G48" i="14"/>
  <c r="G49" i="14" l="1"/>
  <c r="E48" i="14"/>
  <c r="G50" i="14" l="1"/>
  <c r="E49" i="14"/>
  <c r="E50" i="14" l="1"/>
  <c r="G51" i="14"/>
  <c r="G52" i="14" l="1"/>
  <c r="E51" i="14"/>
  <c r="G53" i="14" l="1"/>
  <c r="E52" i="14"/>
  <c r="E53" i="14" l="1"/>
  <c r="G54" i="14"/>
  <c r="E54" i="14" l="1"/>
  <c r="G55" i="14"/>
  <c r="G56" i="14" l="1"/>
  <c r="E55" i="14"/>
  <c r="E56" i="14" l="1"/>
  <c r="G57" i="14"/>
  <c r="G58" i="14" l="1"/>
  <c r="E57" i="14"/>
  <c r="G59" i="14" l="1"/>
  <c r="E58" i="14"/>
  <c r="E59" i="14" l="1"/>
  <c r="G60" i="14"/>
  <c r="E60" i="14" l="1"/>
  <c r="G61" i="14" l="1"/>
  <c r="E61" i="14" l="1"/>
  <c r="G63" i="14"/>
  <c r="E62" i="14" l="1"/>
  <c r="E66" i="14"/>
  <c r="G64" i="14"/>
  <c r="E63" i="14"/>
  <c r="E64" i="14" l="1"/>
  <c r="G65" i="14" l="1"/>
  <c r="E65" i="14"/>
  <c r="P77" i="8" l="1"/>
  <c r="K77" i="9"/>
  <c r="J59" i="15"/>
  <c r="K72" i="9"/>
  <c r="O59" i="15" l="1"/>
  <c r="F62" i="14" s="1"/>
  <c r="P77" i="9"/>
  <c r="P72" i="9"/>
  <c r="G66" i="14" l="1"/>
  <c r="G62" i="14"/>
  <c r="P20" i="10" l="1"/>
  <c r="P37" i="10" s="1"/>
  <c r="K68" i="9"/>
  <c r="K73" i="9"/>
  <c r="P73" i="8"/>
  <c r="P73" i="9" l="1"/>
  <c r="P68" i="9"/>
  <c r="P41" i="10"/>
  <c r="P33" i="10"/>
  <c r="P29" i="10"/>
  <c r="P30" i="10"/>
  <c r="P31" i="10"/>
  <c r="P34" i="10"/>
  <c r="P40" i="10"/>
  <c r="P38" i="10"/>
  <c r="P35" i="10"/>
  <c r="P39" i="10"/>
  <c r="P32" i="10"/>
  <c r="P36" i="10"/>
  <c r="P42" i="10" l="1"/>
</calcChain>
</file>

<file path=xl/sharedStrings.xml><?xml version="1.0" encoding="utf-8"?>
<sst xmlns="http://schemas.openxmlformats.org/spreadsheetml/2006/main" count="645" uniqueCount="87">
  <si>
    <t>1. Servicios de manufactura sobre insumos físicos pertenecientes a otros (maquila)</t>
  </si>
  <si>
    <t>2. Transporte</t>
  </si>
  <si>
    <t>2.1 Transporte marítimo</t>
  </si>
  <si>
    <t>2.2 Transporte aéreo</t>
  </si>
  <si>
    <t>2.3 Otras modalidades de transporte (terrestre)</t>
  </si>
  <si>
    <t>2.4 Servicios postales y de mensajería</t>
  </si>
  <si>
    <t>3. Viajes</t>
  </si>
  <si>
    <t>4. Servicios de seguros y pensiones</t>
  </si>
  <si>
    <t>5. Servicios financieros</t>
  </si>
  <si>
    <t>6. Cargos por el uso de la propiedad intelectual</t>
  </si>
  <si>
    <t>(2.1)
Transporte marítimo</t>
  </si>
  <si>
    <t>(2)
Transporte</t>
  </si>
  <si>
    <t>(1)
Servicios de manufactura sobre insumos físicos pertenecientes a otros (maquila)</t>
  </si>
  <si>
    <t>(2.2)
Transporte aéreo</t>
  </si>
  <si>
    <t>(2.3)
Otras modalidades de transporte (terrestre)</t>
  </si>
  <si>
    <t>(2.4)
Servicios postales y de mensajería</t>
  </si>
  <si>
    <t>(3)
Viajes</t>
  </si>
  <si>
    <t>(4)
Servicios de seguros y pensiones</t>
  </si>
  <si>
    <t>(5)
Servicios financieros</t>
  </si>
  <si>
    <t>(6)
Cargos por el uso de la propiedad intelectual</t>
  </si>
  <si>
    <t>I</t>
  </si>
  <si>
    <t>II</t>
  </si>
  <si>
    <t>III</t>
  </si>
  <si>
    <t>IV</t>
  </si>
  <si>
    <t>Periodo</t>
  </si>
  <si>
    <t>Cuadro 1</t>
  </si>
  <si>
    <t>(10)
Total</t>
  </si>
  <si>
    <t>Exportación de servicios por trimestre</t>
  </si>
  <si>
    <t>Millones de US dólares</t>
  </si>
  <si>
    <t>Cuadro 2</t>
  </si>
  <si>
    <t>Descripción</t>
  </si>
  <si>
    <t>Total</t>
  </si>
  <si>
    <t>7. Servicios de telecomunicación, informática e información</t>
  </si>
  <si>
    <t>8. Servicios profesionales, de consultoría, técnicos, de investigación y desarrollo y otros</t>
  </si>
  <si>
    <t>9. Otros Servicios</t>
  </si>
  <si>
    <t>Cuadro 3A</t>
  </si>
  <si>
    <t>Cuadro 3B</t>
  </si>
  <si>
    <t>Estructura porcentual en %</t>
  </si>
  <si>
    <t>(8) Servicios profesionales, de consultoría, técnicos, de investigación y desarrollo y otros: agrupa los servicios profesionales y de consultoría en administración de empresas, servicios de investigación y desarrollo, servicios técnicos, relacionados con el comercio y otros servicios empresariales</t>
  </si>
  <si>
    <t>(9) Otros Servicios: agrupa los servicios audiovisuales y conexos, otros servicios personales, culturales y recreativos, bienes y servicios del gobierno, mantenimiento y reparaciones y construcción.</t>
  </si>
  <si>
    <t>c) Agrupación de los siguientes rubros de servicios:</t>
  </si>
  <si>
    <t>Variaciones absolutas</t>
  </si>
  <si>
    <t>Variaciones relativas</t>
  </si>
  <si>
    <t>Cuadro 4</t>
  </si>
  <si>
    <t>Cifras en millones de US dólares y variaciones relativas en %</t>
  </si>
  <si>
    <t>Notas generales a los cuadros y gráficos:</t>
  </si>
  <si>
    <t>Importación de servicios por trimestre</t>
  </si>
  <si>
    <t>1. Servicios de manufactura sobre insumos físicos pertenecientes a otros</t>
  </si>
  <si>
    <t>Año</t>
  </si>
  <si>
    <t>Trimestre</t>
  </si>
  <si>
    <t>Exportación</t>
  </si>
  <si>
    <t xml:space="preserve">Importación </t>
  </si>
  <si>
    <t xml:space="preserve">I </t>
  </si>
  <si>
    <t>Importaciones</t>
  </si>
  <si>
    <t>Exportaciones</t>
  </si>
  <si>
    <t>2.3 Otras modalidades de transporte</t>
  </si>
  <si>
    <t>7. Servicios de telecomunicación, informática e información (*)</t>
  </si>
  <si>
    <t>8. Servicios profesionales, de consultoría, técnicos, de investigación y desarrollo y otros. (*)</t>
  </si>
  <si>
    <t>9. Otros Servicios (*)</t>
  </si>
  <si>
    <t>(7)
Servicios de telecomunicación, informática e información</t>
  </si>
  <si>
    <t>(8)
Servicios profesionales, de consultoría, técnicos, de investigación y desarrollo y otros</t>
  </si>
  <si>
    <t>(9)
Otros Servicios</t>
  </si>
  <si>
    <t>Exportación de servicios</t>
  </si>
  <si>
    <t>Tasas de variación interanual en %</t>
  </si>
  <si>
    <t>Importación de servicios</t>
  </si>
  <si>
    <t>Exportación e Importación de servicios por trimestre</t>
  </si>
  <si>
    <t>Millones de US dólares y variaciones interanuales en %</t>
  </si>
  <si>
    <t>Exportación e Importación de servicios</t>
  </si>
  <si>
    <t>Cuadro 5</t>
  </si>
  <si>
    <t>Cuadro 6</t>
  </si>
  <si>
    <t>Cuadro 7A</t>
  </si>
  <si>
    <t>Cuadro 8</t>
  </si>
  <si>
    <t>Cuadro 7B</t>
  </si>
  <si>
    <t>2024/2023</t>
  </si>
  <si>
    <t xml:space="preserve">        2.2 Transporte aéreo</t>
  </si>
  <si>
    <t xml:space="preserve">        2.4 Servicios postales y de mensajería</t>
  </si>
  <si>
    <t xml:space="preserve">       2.4 Servicios postales y de mensajería</t>
  </si>
  <si>
    <t>a) Cifras preliminares para los años 2022, 2023, 2024 y 2025</t>
  </si>
  <si>
    <t>Período:  1T-2008  -  1T-2025</t>
  </si>
  <si>
    <t>b) Cifras a marzo de 2025</t>
  </si>
  <si>
    <t>Período:  1T-2009  -  1T-2025</t>
  </si>
  <si>
    <t>Período:  2008  -  2025</t>
  </si>
  <si>
    <t>*/  Cifras a marzo de 2025</t>
  </si>
  <si>
    <t>2025 *</t>
  </si>
  <si>
    <t>Período:  2023  -  2025</t>
  </si>
  <si>
    <t>*/ Las cifras del período son acumuladas a marzo cada año</t>
  </si>
  <si>
    <t>2025/2024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</si>
</sst>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"/>
    <numFmt numFmtId="165" formatCode="0.0"/>
  </numFmts>
  <fonts count="22" x14ac:knownFonts="1"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color theme="3" tint="-0.249977111117893"/>
      <name val="Franklin Gothic Book"/>
      <family val="2"/>
    </font>
    <font>
      <b/>
      <sz val="10"/>
      <color theme="3" tint="-0.249977111117893"/>
      <name val="Franklin Gothic Book"/>
      <family val="2"/>
    </font>
    <font>
      <b/>
      <sz val="10"/>
      <color theme="0"/>
      <name val="Franklin Gothic Book"/>
      <family val="2"/>
    </font>
    <font>
      <sz val="10"/>
      <color theme="1"/>
      <name val="Franklin Gothic Book"/>
      <family val="2"/>
    </font>
    <font>
      <sz val="8"/>
      <color theme="3" tint="-0.249977111117893"/>
      <name val="Franklin Gothic Book"/>
      <family val="2"/>
    </font>
    <font>
      <b/>
      <u/>
      <sz val="18"/>
      <color rgb="FF213830"/>
      <name val="Franklin Gothic Book"/>
      <family val="2"/>
    </font>
    <font>
      <sz val="10"/>
      <color rgb="FF213830"/>
      <name val="Franklin Gothic Book"/>
      <family val="2"/>
    </font>
    <font>
      <b/>
      <sz val="12"/>
      <color rgb="FF213830"/>
      <name val="Franklin Gothic Book"/>
      <family val="2"/>
    </font>
    <font>
      <sz val="9"/>
      <color rgb="FF213830"/>
      <name val="Franklin Gothic Book"/>
      <family val="2"/>
    </font>
    <font>
      <i/>
      <sz val="10"/>
      <color rgb="FF213830"/>
      <name val="Franklin Gothic Book"/>
      <family val="2"/>
    </font>
    <font>
      <b/>
      <sz val="10"/>
      <color theme="0"/>
      <name val="Franklin Gothic Medium"/>
      <family val="2"/>
    </font>
    <font>
      <b/>
      <sz val="12"/>
      <color rgb="FF213830"/>
      <name val="Franklin Gothic Medium"/>
      <family val="2"/>
    </font>
    <font>
      <sz val="10"/>
      <color rgb="FF213830"/>
      <name val="Franklin Gothic Medium"/>
      <family val="2"/>
    </font>
    <font>
      <b/>
      <sz val="10"/>
      <color rgb="FF213830"/>
      <name val="Franklin Gothic Medium"/>
      <family val="2"/>
    </font>
    <font>
      <b/>
      <sz val="10"/>
      <color rgb="FF213830"/>
      <name val="Franklin Gothic Book"/>
      <family val="2"/>
    </font>
    <font>
      <sz val="8"/>
      <color rgb="FF213830"/>
      <name val="Franklin Gothic Book"/>
      <family val="2"/>
    </font>
    <font>
      <b/>
      <sz val="9"/>
      <color theme="0"/>
      <name val="Franklin Gothic Medium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213830"/>
        <bgColor indexed="64"/>
      </patternFill>
    </fill>
    <fill>
      <patternFill patternType="solid">
        <fgColor rgb="FFEDEDED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4" tint="0.79998168889431442"/>
      </right>
      <top style="thin">
        <color theme="0"/>
      </top>
      <bottom style="thin">
        <color theme="0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0"/>
      </top>
      <bottom style="thin">
        <color theme="0"/>
      </bottom>
      <diagonal/>
    </border>
    <border>
      <left style="thin">
        <color theme="4" tint="0.79998168889431442"/>
      </left>
      <right/>
      <top style="thin">
        <color theme="0"/>
      </top>
      <bottom style="thin">
        <color theme="0"/>
      </bottom>
      <diagonal/>
    </border>
    <border>
      <left/>
      <right style="thin">
        <color theme="4" tint="0.79998168889431442"/>
      </right>
      <top style="thin">
        <color theme="3"/>
      </top>
      <bottom style="thin">
        <color theme="3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3"/>
      </top>
      <bottom style="thin">
        <color theme="3"/>
      </bottom>
      <diagonal/>
    </border>
    <border>
      <left style="thin">
        <color theme="4" tint="0.79998168889431442"/>
      </left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5117038483843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4" tint="0.7999816888943144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4" tint="0.7999816888943144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rgb="FF213830"/>
      </bottom>
      <diagonal/>
    </border>
    <border>
      <left/>
      <right/>
      <top style="thin">
        <color rgb="FF213830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rgb="FF21383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rgb="FF213830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rgb="FF213830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rgb="FF213830"/>
      </top>
      <bottom style="thin">
        <color rgb="FF21383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rgb="FF213830"/>
      </top>
      <bottom style="thin">
        <color rgb="FF213830"/>
      </bottom>
      <diagonal/>
    </border>
    <border>
      <left style="thin">
        <color theme="0" tint="-4.9989318521683403E-2"/>
      </left>
      <right/>
      <top style="thin">
        <color rgb="FF213830"/>
      </top>
      <bottom style="thin">
        <color rgb="FF213830"/>
      </bottom>
      <diagonal/>
    </border>
    <border>
      <left style="thin">
        <color theme="0" tint="-4.9989318521683403E-2"/>
      </left>
      <right style="thin">
        <color theme="0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rgb="FF213830"/>
      </bottom>
      <diagonal/>
    </border>
  </borders>
  <cellStyleXfs count="5">
    <xf numFmtId="0" fontId="0" fillId="0" borderId="0"/>
    <xf numFmtId="0" fontId="2" fillId="0" borderId="0">
      <alignment vertical="top"/>
    </xf>
    <xf numFmtId="0" fontId="3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2"/>
    <xf numFmtId="0" fontId="3" fillId="0" borderId="0" xfId="2" applyAlignment="1">
      <alignment horizontal="left" vertical="top" wrapText="1"/>
    </xf>
    <xf numFmtId="0" fontId="3" fillId="0" borderId="0" xfId="2" applyAlignment="1">
      <alignment vertical="top" wrapText="1"/>
    </xf>
    <xf numFmtId="43" fontId="0" fillId="0" borderId="0" xfId="3" applyFont="1"/>
    <xf numFmtId="0" fontId="0" fillId="0" borderId="0" xfId="3" applyNumberFormat="1" applyFont="1"/>
    <xf numFmtId="43" fontId="3" fillId="0" borderId="0" xfId="4" applyFont="1"/>
    <xf numFmtId="43" fontId="3" fillId="0" borderId="0" xfId="2" applyNumberFormat="1"/>
    <xf numFmtId="0" fontId="5" fillId="0" borderId="0" xfId="0" applyFont="1" applyAlignment="1">
      <alignment vertical="center"/>
    </xf>
    <xf numFmtId="165" fontId="8" fillId="0" borderId="0" xfId="0" applyNumberFormat="1" applyFont="1"/>
    <xf numFmtId="0" fontId="8" fillId="0" borderId="0" xfId="0" applyFont="1"/>
    <xf numFmtId="43" fontId="5" fillId="0" borderId="0" xfId="4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9" fillId="2" borderId="0" xfId="1" applyFont="1" applyFill="1" applyBorder="1" applyAlignment="1">
      <alignment horizontal="left"/>
    </xf>
    <xf numFmtId="3" fontId="9" fillId="0" borderId="0" xfId="1" applyNumberFormat="1" applyFont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left" vertical="center" indent="2"/>
    </xf>
    <xf numFmtId="0" fontId="11" fillId="0" borderId="14" xfId="0" applyFont="1" applyBorder="1" applyAlignment="1">
      <alignment horizontal="left" vertical="center" indent="4"/>
    </xf>
    <xf numFmtId="0" fontId="11" fillId="0" borderId="15" xfId="0" applyFont="1" applyBorder="1" applyAlignment="1">
      <alignment horizontal="left" vertical="center" indent="4"/>
    </xf>
    <xf numFmtId="0" fontId="14" fillId="0" borderId="0" xfId="0" applyFont="1" applyAlignment="1">
      <alignment horizontal="left" vertical="center"/>
    </xf>
    <xf numFmtId="0" fontId="16" fillId="0" borderId="0" xfId="1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17" fillId="0" borderId="0" xfId="0" applyFont="1" applyAlignment="1">
      <alignment vertical="center"/>
    </xf>
    <xf numFmtId="0" fontId="16" fillId="0" borderId="0" xfId="1" applyFont="1" applyAlignment="1">
      <alignment horizontal="centerContinuous"/>
    </xf>
    <xf numFmtId="0" fontId="17" fillId="0" borderId="0" xfId="1" applyFont="1" applyAlignment="1">
      <alignment horizontal="centerContinuous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43" fontId="11" fillId="0" borderId="0" xfId="4" applyFont="1" applyAlignment="1">
      <alignment vertical="center"/>
    </xf>
    <xf numFmtId="0" fontId="20" fillId="2" borderId="0" xfId="1" applyFont="1" applyFill="1" applyBorder="1" applyAlignment="1">
      <alignment horizontal="left"/>
    </xf>
    <xf numFmtId="0" fontId="19" fillId="0" borderId="17" xfId="1" applyFont="1" applyFill="1" applyBorder="1" applyAlignment="1">
      <alignment horizontal="center" vertical="center"/>
    </xf>
    <xf numFmtId="164" fontId="19" fillId="0" borderId="18" xfId="1" applyNumberFormat="1" applyFont="1" applyFill="1" applyBorder="1" applyAlignment="1">
      <alignment vertical="center"/>
    </xf>
    <xf numFmtId="164" fontId="19" fillId="0" borderId="19" xfId="1" applyNumberFormat="1" applyFont="1" applyFill="1" applyBorder="1" applyAlignment="1">
      <alignment vertical="center"/>
    </xf>
    <xf numFmtId="0" fontId="11" fillId="0" borderId="20" xfId="1" applyFont="1" applyFill="1" applyBorder="1" applyAlignment="1">
      <alignment horizontal="center" vertical="center"/>
    </xf>
    <xf numFmtId="164" fontId="11" fillId="0" borderId="21" xfId="1" applyNumberFormat="1" applyFont="1" applyFill="1" applyBorder="1" applyAlignment="1">
      <alignment vertical="center"/>
    </xf>
    <xf numFmtId="164" fontId="11" fillId="0" borderId="22" xfId="1" applyNumberFormat="1" applyFont="1" applyFill="1" applyBorder="1" applyAlignment="1">
      <alignment vertical="center"/>
    </xf>
    <xf numFmtId="0" fontId="19" fillId="0" borderId="20" xfId="1" applyFont="1" applyFill="1" applyBorder="1" applyAlignment="1">
      <alignment horizontal="center" vertical="center"/>
    </xf>
    <xf numFmtId="164" fontId="19" fillId="0" borderId="21" xfId="1" applyNumberFormat="1" applyFont="1" applyFill="1" applyBorder="1" applyAlignment="1">
      <alignment vertical="center"/>
    </xf>
    <xf numFmtId="164" fontId="19" fillId="0" borderId="22" xfId="1" applyNumberFormat="1" applyFont="1" applyFill="1" applyBorder="1" applyAlignment="1">
      <alignment vertical="center"/>
    </xf>
    <xf numFmtId="0" fontId="11" fillId="0" borderId="23" xfId="1" applyFont="1" applyFill="1" applyBorder="1" applyAlignment="1">
      <alignment horizontal="center" vertical="center"/>
    </xf>
    <xf numFmtId="164" fontId="11" fillId="0" borderId="24" xfId="1" applyNumberFormat="1" applyFont="1" applyFill="1" applyBorder="1" applyAlignment="1">
      <alignment vertical="center"/>
    </xf>
    <xf numFmtId="164" fontId="11" fillId="0" borderId="25" xfId="1" applyNumberFormat="1" applyFont="1" applyFill="1" applyBorder="1" applyAlignment="1">
      <alignment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9" fillId="4" borderId="20" xfId="1" applyFont="1" applyFill="1" applyBorder="1" applyAlignment="1">
      <alignment horizontal="center" vertical="center"/>
    </xf>
    <xf numFmtId="164" fontId="19" fillId="4" borderId="21" xfId="1" applyNumberFormat="1" applyFont="1" applyFill="1" applyBorder="1" applyAlignment="1">
      <alignment vertical="center"/>
    </xf>
    <xf numFmtId="164" fontId="19" fillId="4" borderId="22" xfId="1" applyNumberFormat="1" applyFont="1" applyFill="1" applyBorder="1" applyAlignment="1">
      <alignment vertical="center"/>
    </xf>
    <xf numFmtId="0" fontId="11" fillId="4" borderId="20" xfId="1" applyFont="1" applyFill="1" applyBorder="1" applyAlignment="1">
      <alignment horizontal="center" vertical="center"/>
    </xf>
    <xf numFmtId="164" fontId="11" fillId="4" borderId="21" xfId="1" applyNumberFormat="1" applyFont="1" applyFill="1" applyBorder="1" applyAlignment="1">
      <alignment vertical="center"/>
    </xf>
    <xf numFmtId="164" fontId="11" fillId="4" borderId="22" xfId="1" applyNumberFormat="1" applyFont="1" applyFill="1" applyBorder="1" applyAlignment="1">
      <alignment vertical="center"/>
    </xf>
    <xf numFmtId="0" fontId="11" fillId="0" borderId="26" xfId="1" applyFont="1" applyFill="1" applyBorder="1" applyAlignment="1">
      <alignment horizontal="center" vertical="center"/>
    </xf>
    <xf numFmtId="164" fontId="11" fillId="0" borderId="26" xfId="1" applyNumberFormat="1" applyFont="1" applyFill="1" applyBorder="1" applyAlignment="1">
      <alignment vertical="center"/>
    </xf>
    <xf numFmtId="0" fontId="20" fillId="2" borderId="27" xfId="1" applyFont="1" applyFill="1" applyBorder="1" applyAlignment="1">
      <alignment horizontal="left"/>
    </xf>
    <xf numFmtId="3" fontId="20" fillId="0" borderId="27" xfId="1" applyNumberFormat="1" applyFont="1" applyBorder="1" applyAlignment="1"/>
    <xf numFmtId="3" fontId="20" fillId="0" borderId="0" xfId="1" applyNumberFormat="1" applyFont="1" applyAlignment="1"/>
    <xf numFmtId="0" fontId="19" fillId="4" borderId="17" xfId="1" applyFont="1" applyFill="1" applyBorder="1" applyAlignment="1">
      <alignment horizontal="center" vertical="center"/>
    </xf>
    <xf numFmtId="164" fontId="19" fillId="4" borderId="18" xfId="1" applyNumberFormat="1" applyFont="1" applyFill="1" applyBorder="1" applyAlignment="1">
      <alignment vertical="center"/>
    </xf>
    <xf numFmtId="164" fontId="19" fillId="4" borderId="19" xfId="1" applyNumberFormat="1" applyFont="1" applyFill="1" applyBorder="1" applyAlignment="1">
      <alignment vertical="center"/>
    </xf>
    <xf numFmtId="0" fontId="11" fillId="0" borderId="28" xfId="1" applyFont="1" applyFill="1" applyBorder="1" applyAlignment="1">
      <alignment horizontal="center" vertical="center"/>
    </xf>
    <xf numFmtId="164" fontId="11" fillId="0" borderId="29" xfId="1" applyNumberFormat="1" applyFont="1" applyFill="1" applyBorder="1" applyAlignment="1">
      <alignment vertical="center"/>
    </xf>
    <xf numFmtId="164" fontId="11" fillId="0" borderId="30" xfId="1" applyNumberFormat="1" applyFont="1" applyFill="1" applyBorder="1" applyAlignment="1">
      <alignment vertical="center"/>
    </xf>
    <xf numFmtId="0" fontId="12" fillId="0" borderId="0" xfId="1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2" fillId="0" borderId="0" xfId="1" applyFont="1" applyAlignment="1">
      <alignment horizontal="centerContinuous"/>
    </xf>
    <xf numFmtId="0" fontId="11" fillId="0" borderId="0" xfId="1" applyFont="1" applyAlignment="1">
      <alignment horizontal="centerContinuous"/>
    </xf>
    <xf numFmtId="0" fontId="11" fillId="0" borderId="8" xfId="0" applyFont="1" applyBorder="1" applyAlignment="1">
      <alignment horizontal="left" vertical="center" wrapText="1" indent="1"/>
    </xf>
    <xf numFmtId="164" fontId="11" fillId="0" borderId="9" xfId="0" applyNumberFormat="1" applyFont="1" applyBorder="1" applyAlignment="1">
      <alignment vertical="center"/>
    </xf>
    <xf numFmtId="164" fontId="11" fillId="0" borderId="10" xfId="0" applyNumberFormat="1" applyFont="1" applyBorder="1" applyAlignment="1">
      <alignment vertical="center"/>
    </xf>
    <xf numFmtId="164" fontId="11" fillId="0" borderId="0" xfId="0" applyNumberFormat="1" applyFont="1" applyAlignment="1">
      <alignment vertical="center"/>
    </xf>
    <xf numFmtId="0" fontId="11" fillId="0" borderId="8" xfId="0" applyFont="1" applyBorder="1" applyAlignment="1">
      <alignment horizontal="left" vertical="center" wrapText="1" indent="3"/>
    </xf>
    <xf numFmtId="0" fontId="19" fillId="0" borderId="11" xfId="0" applyFont="1" applyFill="1" applyBorder="1" applyAlignment="1">
      <alignment horizontal="center" vertical="center"/>
    </xf>
    <xf numFmtId="164" fontId="19" fillId="0" borderId="12" xfId="0" applyNumberFormat="1" applyFont="1" applyFill="1" applyBorder="1" applyAlignment="1">
      <alignment vertical="center"/>
    </xf>
    <xf numFmtId="164" fontId="19" fillId="0" borderId="13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43" fontId="19" fillId="0" borderId="0" xfId="4" applyFont="1" applyFill="1" applyBorder="1" applyAlignment="1">
      <alignment vertical="center"/>
    </xf>
    <xf numFmtId="0" fontId="11" fillId="0" borderId="20" xfId="0" applyFont="1" applyBorder="1" applyAlignment="1">
      <alignment horizontal="left" vertical="center" wrapText="1" indent="1"/>
    </xf>
    <xf numFmtId="164" fontId="11" fillId="0" borderId="21" xfId="0" applyNumberFormat="1" applyFont="1" applyBorder="1" applyAlignment="1">
      <alignment vertical="center"/>
    </xf>
    <xf numFmtId="164" fontId="11" fillId="0" borderId="22" xfId="0" applyNumberFormat="1" applyFont="1" applyBorder="1" applyAlignment="1">
      <alignment vertical="center"/>
    </xf>
    <xf numFmtId="0" fontId="11" fillId="0" borderId="20" xfId="0" applyFont="1" applyBorder="1" applyAlignment="1">
      <alignment horizontal="left" vertical="center" wrapText="1" indent="3"/>
    </xf>
    <xf numFmtId="0" fontId="11" fillId="0" borderId="31" xfId="0" applyFont="1" applyBorder="1" applyAlignment="1">
      <alignment horizontal="left" vertical="center" wrapText="1" indent="1"/>
    </xf>
    <xf numFmtId="164" fontId="11" fillId="0" borderId="32" xfId="0" applyNumberFormat="1" applyFont="1" applyBorder="1" applyAlignment="1">
      <alignment vertical="center"/>
    </xf>
    <xf numFmtId="164" fontId="11" fillId="0" borderId="33" xfId="0" applyNumberFormat="1" applyFont="1" applyBorder="1" applyAlignment="1">
      <alignment vertical="center"/>
    </xf>
    <xf numFmtId="0" fontId="19" fillId="0" borderId="34" xfId="0" applyFont="1" applyFill="1" applyBorder="1" applyAlignment="1">
      <alignment horizontal="center" vertical="center"/>
    </xf>
    <xf numFmtId="164" fontId="19" fillId="0" borderId="35" xfId="0" applyNumberFormat="1" applyFont="1" applyFill="1" applyBorder="1" applyAlignment="1">
      <alignment vertical="center"/>
    </xf>
    <xf numFmtId="164" fontId="19" fillId="0" borderId="36" xfId="0" applyNumberFormat="1" applyFont="1" applyFill="1" applyBorder="1" applyAlignment="1">
      <alignment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left" vertical="center" wrapText="1" indent="1"/>
    </xf>
    <xf numFmtId="164" fontId="11" fillId="4" borderId="21" xfId="0" applyNumberFormat="1" applyFont="1" applyFill="1" applyBorder="1" applyAlignment="1">
      <alignment vertical="center"/>
    </xf>
    <xf numFmtId="164" fontId="11" fillId="4" borderId="22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left" vertical="center" indent="1"/>
    </xf>
    <xf numFmtId="0" fontId="11" fillId="4" borderId="20" xfId="0" applyFont="1" applyFill="1" applyBorder="1" applyAlignment="1">
      <alignment horizontal="left" vertical="center" indent="1"/>
    </xf>
    <xf numFmtId="0" fontId="11" fillId="0" borderId="20" xfId="0" applyFont="1" applyBorder="1" applyAlignment="1">
      <alignment horizontal="left" vertical="center" indent="3"/>
    </xf>
    <xf numFmtId="0" fontId="11" fillId="4" borderId="20" xfId="0" applyFont="1" applyFill="1" applyBorder="1" applyAlignment="1">
      <alignment horizontal="left" vertical="center" indent="3"/>
    </xf>
    <xf numFmtId="0" fontId="19" fillId="0" borderId="28" xfId="0" applyFont="1" applyFill="1" applyBorder="1" applyAlignment="1">
      <alignment horizontal="center" vertical="center"/>
    </xf>
    <xf numFmtId="164" fontId="19" fillId="0" borderId="29" xfId="0" applyNumberFormat="1" applyFont="1" applyFill="1" applyBorder="1" applyAlignment="1">
      <alignment vertical="center"/>
    </xf>
    <xf numFmtId="164" fontId="19" fillId="0" borderId="30" xfId="0" applyNumberFormat="1" applyFont="1" applyFill="1" applyBorder="1" applyAlignment="1">
      <alignment vertical="center"/>
    </xf>
    <xf numFmtId="0" fontId="21" fillId="3" borderId="21" xfId="0" applyFont="1" applyFill="1" applyBorder="1" applyAlignment="1">
      <alignment horizontal="center" vertical="center"/>
    </xf>
    <xf numFmtId="0" fontId="21" fillId="3" borderId="37" xfId="0" applyFont="1" applyFill="1" applyBorder="1" applyAlignment="1">
      <alignment horizontal="center" vertical="center"/>
    </xf>
    <xf numFmtId="0" fontId="16" fillId="0" borderId="0" xfId="1" applyFont="1" applyAlignment="1">
      <alignment horizontal="left"/>
    </xf>
    <xf numFmtId="0" fontId="17" fillId="0" borderId="0" xfId="2" applyFont="1"/>
    <xf numFmtId="0" fontId="17" fillId="0" borderId="0" xfId="1" applyFont="1" applyAlignment="1">
      <alignment horizontal="left"/>
    </xf>
    <xf numFmtId="0" fontId="11" fillId="0" borderId="0" xfId="2" applyFont="1"/>
    <xf numFmtId="0" fontId="15" fillId="3" borderId="0" xfId="2" applyFont="1" applyFill="1" applyAlignment="1">
      <alignment horizontal="center" vertical="center" wrapText="1"/>
    </xf>
    <xf numFmtId="0" fontId="11" fillId="0" borderId="17" xfId="1" applyFont="1" applyFill="1" applyBorder="1" applyAlignment="1">
      <alignment horizontal="center" vertical="center"/>
    </xf>
    <xf numFmtId="164" fontId="11" fillId="0" borderId="18" xfId="1" applyNumberFormat="1" applyFont="1" applyFill="1" applyBorder="1" applyAlignment="1">
      <alignment horizontal="center" vertical="center"/>
    </xf>
    <xf numFmtId="164" fontId="11" fillId="0" borderId="18" xfId="1" applyNumberFormat="1" applyFont="1" applyFill="1" applyBorder="1" applyAlignment="1">
      <alignment vertical="center"/>
    </xf>
    <xf numFmtId="164" fontId="11" fillId="0" borderId="19" xfId="1" applyNumberFormat="1" applyFont="1" applyFill="1" applyBorder="1" applyAlignment="1">
      <alignment vertical="center"/>
    </xf>
    <xf numFmtId="164" fontId="11" fillId="0" borderId="21" xfId="1" applyNumberFormat="1" applyFont="1" applyFill="1" applyBorder="1" applyAlignment="1">
      <alignment horizontal="center" vertical="center"/>
    </xf>
    <xf numFmtId="164" fontId="11" fillId="4" borderId="21" xfId="1" applyNumberFormat="1" applyFont="1" applyFill="1" applyBorder="1" applyAlignment="1">
      <alignment horizontal="center" vertical="center"/>
    </xf>
    <xf numFmtId="0" fontId="11" fillId="0" borderId="38" xfId="1" applyFont="1" applyFill="1" applyBorder="1" applyAlignment="1">
      <alignment horizontal="center" vertical="center"/>
    </xf>
    <xf numFmtId="164" fontId="11" fillId="0" borderId="38" xfId="1" applyNumberFormat="1" applyFont="1" applyFill="1" applyBorder="1" applyAlignment="1">
      <alignment horizontal="center" vertical="center"/>
    </xf>
    <xf numFmtId="164" fontId="11" fillId="0" borderId="38" xfId="1" applyNumberFormat="1" applyFont="1" applyFill="1" applyBorder="1" applyAlignment="1">
      <alignment vertical="center"/>
    </xf>
    <xf numFmtId="0" fontId="11" fillId="0" borderId="27" xfId="2" applyFont="1" applyBorder="1"/>
    <xf numFmtId="0" fontId="1" fillId="0" borderId="0" xfId="2" applyFont="1"/>
    <xf numFmtId="0" fontId="13" fillId="0" borderId="16" xfId="0" applyFont="1" applyBorder="1" applyAlignment="1">
      <alignment horizontal="left" vertical="center" wrapText="1" indent="6"/>
    </xf>
    <xf numFmtId="0" fontId="13" fillId="0" borderId="15" xfId="0" applyFont="1" applyBorder="1" applyAlignment="1">
      <alignment horizontal="left" vertical="center" wrapText="1" indent="6"/>
    </xf>
    <xf numFmtId="0" fontId="15" fillId="3" borderId="1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 wrapText="1"/>
    </xf>
    <xf numFmtId="0" fontId="15" fillId="3" borderId="0" xfId="2" applyFont="1" applyFill="1" applyAlignment="1">
      <alignment horizontal="center" vertical="center" wrapText="1"/>
    </xf>
  </cellXfs>
  <cellStyles count="5">
    <cellStyle name="Millares" xfId="4" builtinId="3"/>
    <cellStyle name="Millares 2" xfId="3" xr:uid="{00000000-0005-0000-0000-000001000000}"/>
    <cellStyle name="Normal" xfId="0" builtinId="0"/>
    <cellStyle name="Normal 2" xfId="2" xr:uid="{00000000-0005-0000-0000-000003000000}"/>
    <cellStyle name="Normal_Cuadros de Salida CNT 2001-2006" xfId="1" xr:uid="{00000000-0005-0000-0000-000004000000}"/>
  </cellStyles>
  <dxfs count="0"/>
  <tableStyles count="0" defaultTableStyle="TableStyleMedium2" defaultPivotStyle="PivotStyleLight16"/>
  <colors>
    <mruColors>
      <color rgb="FFEDEDED"/>
      <color rgb="FFE0D6BE"/>
      <color rgb="FF947B5A"/>
      <color rgb="FFBCA580"/>
      <color rgb="FF9B9187"/>
      <color rgb="FFC0C1B5"/>
      <color rgb="FF5D927A"/>
      <color rgb="FF607769"/>
      <color rgb="FF2A5446"/>
      <color rgb="FF333F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GT" b="1"/>
              <a:t>Gráfico 1</a:t>
            </a:r>
          </a:p>
          <a:p>
            <a:pPr>
              <a:defRPr/>
            </a:pPr>
            <a:r>
              <a:rPr lang="es-GT" b="1"/>
              <a:t>Estructura de la exportación de servicios</a:t>
            </a:r>
          </a:p>
          <a:p>
            <a:pPr>
              <a:defRPr/>
            </a:pPr>
            <a:r>
              <a:rPr lang="es-GT" sz="1100"/>
              <a:t>Cifras a marzo de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title>
    <c:autoTitleDeleted val="0"/>
    <c:plotArea>
      <c:layout>
        <c:manualLayout>
          <c:layoutTarget val="inner"/>
          <c:xMode val="edge"/>
          <c:yMode val="edge"/>
          <c:x val="9.1622224879570238E-2"/>
          <c:y val="0.24499525996539065"/>
          <c:w val="0.38238306895103968"/>
          <c:h val="0.6706316172133192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A54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93B-4D34-8205-804069D7BBAC}"/>
              </c:ext>
            </c:extLst>
          </c:dPt>
          <c:dPt>
            <c:idx val="1"/>
            <c:bubble3D val="0"/>
            <c:spPr>
              <a:solidFill>
                <a:srgbClr val="60776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93B-4D34-8205-804069D7BBAC}"/>
              </c:ext>
            </c:extLst>
          </c:dPt>
          <c:dPt>
            <c:idx val="2"/>
            <c:bubble3D val="0"/>
            <c:spPr>
              <a:solidFill>
                <a:srgbClr val="5D92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93B-4D34-8205-804069D7BBAC}"/>
              </c:ext>
            </c:extLst>
          </c:dPt>
          <c:dPt>
            <c:idx val="3"/>
            <c:bubble3D val="0"/>
            <c:spPr>
              <a:solidFill>
                <a:srgbClr val="C0C1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93B-4D34-8205-804069D7BBAC}"/>
              </c:ext>
            </c:extLst>
          </c:dPt>
          <c:dPt>
            <c:idx val="4"/>
            <c:bubble3D val="0"/>
            <c:spPr>
              <a:solidFill>
                <a:srgbClr val="9B918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93B-4D34-8205-804069D7BBAC}"/>
              </c:ext>
            </c:extLst>
          </c:dPt>
          <c:dPt>
            <c:idx val="5"/>
            <c:bubble3D val="0"/>
            <c:spPr>
              <a:solidFill>
                <a:srgbClr val="BCA58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8B6-4C61-8180-8CC6CC10BA82}"/>
              </c:ext>
            </c:extLst>
          </c:dPt>
          <c:dPt>
            <c:idx val="6"/>
            <c:bubble3D val="0"/>
            <c:spPr>
              <a:solidFill>
                <a:srgbClr val="947B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B8B6-4C61-8180-8CC6CC10BA82}"/>
              </c:ext>
            </c:extLst>
          </c:dPt>
          <c:dPt>
            <c:idx val="7"/>
            <c:bubble3D val="0"/>
            <c:spPr>
              <a:solidFill>
                <a:srgbClr val="E0D6B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8B6-4C61-8180-8CC6CC10BA82}"/>
              </c:ext>
            </c:extLst>
          </c:dPt>
          <c:dPt>
            <c:idx val="8"/>
            <c:bubble3D val="0"/>
            <c:spPr>
              <a:solidFill>
                <a:srgbClr val="EDEDE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B8B6-4C61-8180-8CC6CC10BA82}"/>
              </c:ext>
            </c:extLst>
          </c:dPt>
          <c:dLbls>
            <c:dLbl>
              <c:idx val="0"/>
              <c:layout>
                <c:manualLayout>
                  <c:x val="-1.0948003472222223E-2"/>
                  <c:y val="-4.29457484709677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3B-4D34-8205-804069D7BBAC}"/>
                </c:ext>
              </c:extLst>
            </c:dLbl>
            <c:dLbl>
              <c:idx val="1"/>
              <c:layout>
                <c:manualLayout>
                  <c:x val="3.7938368055555555E-3"/>
                  <c:y val="-3.2507785340268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3B-4D34-8205-804069D7BBAC}"/>
                </c:ext>
              </c:extLst>
            </c:dLbl>
            <c:dLbl>
              <c:idx val="2"/>
              <c:layout>
                <c:manualLayout>
                  <c:x val="1.1366927083333292E-2"/>
                  <c:y val="-1.6615512020910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93B-4D34-8205-804069D7BBAC}"/>
                </c:ext>
              </c:extLst>
            </c:dLbl>
            <c:dLbl>
              <c:idx val="3"/>
              <c:layout>
                <c:manualLayout>
                  <c:x val="1.4914062499999999E-3"/>
                  <c:y val="7.27224105656340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3B-4D34-8205-804069D7BBAC}"/>
                </c:ext>
              </c:extLst>
            </c:dLbl>
            <c:dLbl>
              <c:idx val="4"/>
              <c:layout>
                <c:manualLayout>
                  <c:x val="-1.3180121527777788E-2"/>
                  <c:y val="1.49409521837763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3B-4D34-8205-804069D7BBAC}"/>
                </c:ext>
              </c:extLst>
            </c:dLbl>
            <c:dLbl>
              <c:idx val="5"/>
              <c:layout>
                <c:manualLayout>
                  <c:x val="-5.0707465277777782E-3"/>
                  <c:y val="-8.6850754380063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8B6-4C61-8180-8CC6CC10BA82}"/>
                </c:ext>
              </c:extLst>
            </c:dLbl>
            <c:dLbl>
              <c:idx val="6"/>
              <c:layout>
                <c:manualLayout>
                  <c:x val="-1.3011284722222222E-3"/>
                  <c:y val="-9.406933913028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8B6-4C61-8180-8CC6CC10BA82}"/>
                </c:ext>
              </c:extLst>
            </c:dLbl>
            <c:dLbl>
              <c:idx val="7"/>
              <c:layout>
                <c:manualLayout>
                  <c:x val="6.553993055555556E-3"/>
                  <c:y val="-4.442604142404872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8B6-4C61-8180-8CC6CC10BA82}"/>
                </c:ext>
              </c:extLst>
            </c:dLbl>
            <c:dLbl>
              <c:idx val="8"/>
              <c:layout>
                <c:manualLayout>
                  <c:x val="5.6315104166666666E-3"/>
                  <c:y val="1.81189237683634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8B6-4C61-8180-8CC6CC10BA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'X - Cuadro 3A y 3B'!$B$29:$B$41</c15:sqref>
                  </c15:fullRef>
                </c:ext>
              </c:extLst>
              <c:f>('X - Cuadro 3A y 3B'!$B$29:$B$30,'X - Cuadro 3A y 3B'!$B$35:$B$41)</c:f>
              <c:strCache>
                <c:ptCount val="9"/>
                <c:pt idx="0">
                  <c:v>1. Servicios de manufactura sobre insumos físicos pertenecientes a otros (maquila)</c:v>
                </c:pt>
                <c:pt idx="1">
                  <c:v>2. Transporte</c:v>
                </c:pt>
                <c:pt idx="2">
                  <c:v>3. Viajes</c:v>
                </c:pt>
                <c:pt idx="3">
                  <c:v>4. Servicios de seguros y pensiones</c:v>
                </c:pt>
                <c:pt idx="4">
                  <c:v>5. Servicios financieros</c:v>
                </c:pt>
                <c:pt idx="5">
                  <c:v>6. Cargos por el uso de la propiedad intelectual</c:v>
                </c:pt>
                <c:pt idx="6">
                  <c:v>7. Servicios de telecomunicación, informática e información</c:v>
                </c:pt>
                <c:pt idx="7">
                  <c:v>8. Servicios profesionales, de consultoría, técnicos, de investigación y desarrollo y otros</c:v>
                </c:pt>
                <c:pt idx="8">
                  <c:v>9. Otros Servicios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'X - Cuadro 3A y 3B'!$T$29:$T$41</c15:sqref>
                  </c15:fullRef>
                </c:ext>
              </c:extLst>
              <c:f>('X - Cuadro 3A y 3B'!$T$29:$T$30,'X - Cuadro 3A y 3B'!$T$35:$T$41)</c:f>
              <c:numCache>
                <c:formatCode>#,##0.0</c:formatCode>
                <c:ptCount val="9"/>
                <c:pt idx="0">
                  <c:v>10.127688273370858</c:v>
                </c:pt>
                <c:pt idx="1">
                  <c:v>15.881314981133118</c:v>
                </c:pt>
                <c:pt idx="2">
                  <c:v>39.845998646006848</c:v>
                </c:pt>
                <c:pt idx="3">
                  <c:v>1.0367478752422652</c:v>
                </c:pt>
                <c:pt idx="4">
                  <c:v>3.2149186113570276</c:v>
                </c:pt>
                <c:pt idx="5">
                  <c:v>0.35889353439721683</c:v>
                </c:pt>
                <c:pt idx="6">
                  <c:v>10.563017088677894</c:v>
                </c:pt>
                <c:pt idx="7">
                  <c:v>15.489676959567594</c:v>
                </c:pt>
                <c:pt idx="8">
                  <c:v>3.4817440302471656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2-693B-4D34-8205-804069D7B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96406250000006"/>
          <c:y val="0.22723921568627456"/>
          <c:w val="0.43423815443877756"/>
          <c:h val="0.682508731731609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2">
                  <a:lumMod val="7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2">
              <a:lumMod val="75000"/>
            </a:schemeClr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GT" b="1"/>
              <a:t>Gráfico 2</a:t>
            </a:r>
          </a:p>
          <a:p>
            <a:pPr>
              <a:defRPr/>
            </a:pPr>
            <a:r>
              <a:rPr lang="es-GT" b="1"/>
              <a:t>Estructura de la exportación de servicios</a:t>
            </a:r>
          </a:p>
          <a:p>
            <a:pPr>
              <a:defRPr/>
            </a:pPr>
            <a:r>
              <a:rPr lang="es-GT" sz="1100"/>
              <a:t>Millones de US dólares</a:t>
            </a:r>
          </a:p>
          <a:p>
            <a:pPr>
              <a:defRPr/>
            </a:pPr>
            <a:r>
              <a:rPr lang="es-GT" sz="1100"/>
              <a:t>Período 2008  - 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title>
    <c:autoTitleDeleted val="0"/>
    <c:plotArea>
      <c:layout>
        <c:manualLayout>
          <c:layoutTarget val="inner"/>
          <c:xMode val="edge"/>
          <c:yMode val="edge"/>
          <c:x val="4.1829504504504504E-2"/>
          <c:y val="0.15842558479532165"/>
          <c:w val="0.51805037537537535"/>
          <c:h val="0.7174008771929825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'X - Cuadro 3A y 3B'!$B$7</c:f>
              <c:strCache>
                <c:ptCount val="1"/>
                <c:pt idx="0">
                  <c:v>1. Servicios de manufactura sobre insumos físicos pertenecientes a otros (maquila)</c:v>
                </c:pt>
              </c:strCache>
            </c:strRef>
          </c:tx>
          <c:spPr>
            <a:solidFill>
              <a:srgbClr val="2A5446"/>
            </a:solidFill>
            <a:ln>
              <a:noFill/>
            </a:ln>
            <a:effectLst/>
          </c:spPr>
          <c:invertIfNegative val="0"/>
          <c:cat>
            <c:strRef>
              <c:f>'X - Cuadro 3A y 3B'!$C$6:$T$6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 *</c:v>
                </c:pt>
              </c:strCache>
            </c:strRef>
          </c:cat>
          <c:val>
            <c:numRef>
              <c:f>'X - Cuadro 3A y 3B'!$C$7:$T$7</c:f>
              <c:numCache>
                <c:formatCode>#,##0.0</c:formatCode>
                <c:ptCount val="18"/>
                <c:pt idx="0">
                  <c:v>164.74471</c:v>
                </c:pt>
                <c:pt idx="1">
                  <c:v>224.22899999999998</c:v>
                </c:pt>
                <c:pt idx="2">
                  <c:v>337.44359000000003</c:v>
                </c:pt>
                <c:pt idx="3">
                  <c:v>350.77782999999999</c:v>
                </c:pt>
                <c:pt idx="4">
                  <c:v>404.22988000000004</c:v>
                </c:pt>
                <c:pt idx="5">
                  <c:v>459.31578199999996</c:v>
                </c:pt>
                <c:pt idx="6">
                  <c:v>504.23201999999998</c:v>
                </c:pt>
                <c:pt idx="7">
                  <c:v>483.86915613999997</c:v>
                </c:pt>
                <c:pt idx="8">
                  <c:v>532.63694999999996</c:v>
                </c:pt>
                <c:pt idx="9">
                  <c:v>623.01469999999995</c:v>
                </c:pt>
                <c:pt idx="10">
                  <c:v>623.83204000000001</c:v>
                </c:pt>
                <c:pt idx="11">
                  <c:v>622.91796999999997</c:v>
                </c:pt>
                <c:pt idx="12">
                  <c:v>472.20327999999995</c:v>
                </c:pt>
                <c:pt idx="13">
                  <c:v>501.05325999999997</c:v>
                </c:pt>
                <c:pt idx="14">
                  <c:v>589.59169999999995</c:v>
                </c:pt>
                <c:pt idx="15">
                  <c:v>538.90887999999995</c:v>
                </c:pt>
                <c:pt idx="16">
                  <c:v>542.75736999999992</c:v>
                </c:pt>
                <c:pt idx="17">
                  <c:v>115.82768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6-48ED-B671-0661F865E9FC}"/>
            </c:ext>
          </c:extLst>
        </c:ser>
        <c:ser>
          <c:idx val="2"/>
          <c:order val="1"/>
          <c:tx>
            <c:strRef>
              <c:f>'X - Cuadro 3A y 3B'!$B$8</c:f>
              <c:strCache>
                <c:ptCount val="1"/>
                <c:pt idx="0">
                  <c:v>2. Transporte</c:v>
                </c:pt>
              </c:strCache>
            </c:strRef>
          </c:tx>
          <c:spPr>
            <a:solidFill>
              <a:srgbClr val="607769"/>
            </a:solidFill>
            <a:ln>
              <a:noFill/>
            </a:ln>
            <a:effectLst/>
          </c:spPr>
          <c:invertIfNegative val="0"/>
          <c:cat>
            <c:strRef>
              <c:f>'X - Cuadro 3A y 3B'!$C$6:$T$6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 *</c:v>
                </c:pt>
              </c:strCache>
            </c:strRef>
          </c:cat>
          <c:val>
            <c:numRef>
              <c:f>'X - Cuadro 3A y 3B'!$C$8:$T$8</c:f>
              <c:numCache>
                <c:formatCode>#,##0.0</c:formatCode>
                <c:ptCount val="18"/>
                <c:pt idx="0">
                  <c:v>244.67770999999999</c:v>
                </c:pt>
                <c:pt idx="1">
                  <c:v>260.32373000000001</c:v>
                </c:pt>
                <c:pt idx="2">
                  <c:v>280.94288999999998</c:v>
                </c:pt>
                <c:pt idx="3">
                  <c:v>336.71481999999997</c:v>
                </c:pt>
                <c:pt idx="4">
                  <c:v>317.78008999999997</c:v>
                </c:pt>
                <c:pt idx="5">
                  <c:v>378.50370999999996</c:v>
                </c:pt>
                <c:pt idx="6">
                  <c:v>411.60054000000002</c:v>
                </c:pt>
                <c:pt idx="7">
                  <c:v>457.64117530999999</c:v>
                </c:pt>
                <c:pt idx="8">
                  <c:v>462.60358999999994</c:v>
                </c:pt>
                <c:pt idx="9">
                  <c:v>443.93727999999999</c:v>
                </c:pt>
                <c:pt idx="10">
                  <c:v>457.3904</c:v>
                </c:pt>
                <c:pt idx="11">
                  <c:v>477.54807000000005</c:v>
                </c:pt>
                <c:pt idx="12">
                  <c:v>390.76693000000006</c:v>
                </c:pt>
                <c:pt idx="13">
                  <c:v>490.59868</c:v>
                </c:pt>
                <c:pt idx="14">
                  <c:v>597.80808999999999</c:v>
                </c:pt>
                <c:pt idx="15">
                  <c:v>620.12732000000005</c:v>
                </c:pt>
                <c:pt idx="16">
                  <c:v>678.37612999999999</c:v>
                </c:pt>
                <c:pt idx="17">
                  <c:v>181.63038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06-48ED-B671-0661F865E9FC}"/>
            </c:ext>
          </c:extLst>
        </c:ser>
        <c:ser>
          <c:idx val="7"/>
          <c:order val="6"/>
          <c:tx>
            <c:strRef>
              <c:f>'X - Cuadro 3A y 3B'!$B$13</c:f>
              <c:strCache>
                <c:ptCount val="1"/>
                <c:pt idx="0">
                  <c:v>3. Viajes</c:v>
                </c:pt>
              </c:strCache>
            </c:strRef>
          </c:tx>
          <c:spPr>
            <a:solidFill>
              <a:srgbClr val="5D927A"/>
            </a:solidFill>
            <a:ln>
              <a:noFill/>
            </a:ln>
            <a:effectLst/>
          </c:spPr>
          <c:invertIfNegative val="0"/>
          <c:cat>
            <c:strRef>
              <c:f>'X - Cuadro 3A y 3B'!$C$6:$T$6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 *</c:v>
                </c:pt>
              </c:strCache>
            </c:strRef>
          </c:cat>
          <c:val>
            <c:numRef>
              <c:f>'X - Cuadro 3A y 3B'!$C$13:$T$13</c:f>
              <c:numCache>
                <c:formatCode>#,##0.0</c:formatCode>
                <c:ptCount val="18"/>
                <c:pt idx="0">
                  <c:v>1098.13789</c:v>
                </c:pt>
                <c:pt idx="1">
                  <c:v>1085.8999899999999</c:v>
                </c:pt>
                <c:pt idx="2">
                  <c:v>1053.3229999999999</c:v>
                </c:pt>
                <c:pt idx="3">
                  <c:v>1076.49611</c:v>
                </c:pt>
                <c:pt idx="4">
                  <c:v>1109.8674800000001</c:v>
                </c:pt>
                <c:pt idx="5">
                  <c:v>1160.3400062000001</c:v>
                </c:pt>
                <c:pt idx="6">
                  <c:v>1163.5199899999998</c:v>
                </c:pt>
                <c:pt idx="7">
                  <c:v>1169.2499972999999</c:v>
                </c:pt>
                <c:pt idx="8">
                  <c:v>1200.5700100000001</c:v>
                </c:pt>
                <c:pt idx="9">
                  <c:v>1212.7</c:v>
                </c:pt>
                <c:pt idx="10">
                  <c:v>1230.89002</c:v>
                </c:pt>
                <c:pt idx="11">
                  <c:v>1220.71759</c:v>
                </c:pt>
                <c:pt idx="12">
                  <c:v>326.93124</c:v>
                </c:pt>
                <c:pt idx="13">
                  <c:v>388.21375</c:v>
                </c:pt>
                <c:pt idx="14">
                  <c:v>991.88031000000001</c:v>
                </c:pt>
                <c:pt idx="15">
                  <c:v>1373.4876600000002</c:v>
                </c:pt>
                <c:pt idx="16">
                  <c:v>1655.6291200000001</c:v>
                </c:pt>
                <c:pt idx="17">
                  <c:v>455.7081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06-48ED-B671-0661F865E9FC}"/>
            </c:ext>
          </c:extLst>
        </c:ser>
        <c:ser>
          <c:idx val="8"/>
          <c:order val="7"/>
          <c:tx>
            <c:strRef>
              <c:f>'X - Cuadro 3A y 3B'!$B$14</c:f>
              <c:strCache>
                <c:ptCount val="1"/>
                <c:pt idx="0">
                  <c:v>4. Servicios de seguros y pensiones</c:v>
                </c:pt>
              </c:strCache>
            </c:strRef>
          </c:tx>
          <c:spPr>
            <a:solidFill>
              <a:srgbClr val="C0C1B5"/>
            </a:solidFill>
            <a:ln>
              <a:noFill/>
            </a:ln>
            <a:effectLst/>
          </c:spPr>
          <c:invertIfNegative val="0"/>
          <c:cat>
            <c:strRef>
              <c:f>'X - Cuadro 3A y 3B'!$C$6:$T$6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 *</c:v>
                </c:pt>
              </c:strCache>
            </c:strRef>
          </c:cat>
          <c:val>
            <c:numRef>
              <c:f>'X - Cuadro 3A y 3B'!$C$14:$T$14</c:f>
              <c:numCache>
                <c:formatCode>#,##0.0</c:formatCode>
                <c:ptCount val="18"/>
                <c:pt idx="0">
                  <c:v>31.602890000000002</c:v>
                </c:pt>
                <c:pt idx="1">
                  <c:v>29.335080000000001</c:v>
                </c:pt>
                <c:pt idx="2">
                  <c:v>27.143959999999996</c:v>
                </c:pt>
                <c:pt idx="3">
                  <c:v>26.96649</c:v>
                </c:pt>
                <c:pt idx="4">
                  <c:v>28.018429999999999</c:v>
                </c:pt>
                <c:pt idx="5">
                  <c:v>30.45429</c:v>
                </c:pt>
                <c:pt idx="6">
                  <c:v>32.575600000000001</c:v>
                </c:pt>
                <c:pt idx="7">
                  <c:v>35.465106900000002</c:v>
                </c:pt>
                <c:pt idx="8">
                  <c:v>35.923299999999998</c:v>
                </c:pt>
                <c:pt idx="9">
                  <c:v>34.808929999999997</c:v>
                </c:pt>
                <c:pt idx="10">
                  <c:v>40.454229999999995</c:v>
                </c:pt>
                <c:pt idx="11">
                  <c:v>39.343939999999996</c:v>
                </c:pt>
                <c:pt idx="12">
                  <c:v>43.470659999999995</c:v>
                </c:pt>
                <c:pt idx="13">
                  <c:v>44.520969999999998</c:v>
                </c:pt>
                <c:pt idx="14">
                  <c:v>50.183990000000001</c:v>
                </c:pt>
                <c:pt idx="15">
                  <c:v>51.814530000000005</c:v>
                </c:pt>
                <c:pt idx="16">
                  <c:v>60.335490000000007</c:v>
                </c:pt>
                <c:pt idx="17">
                  <c:v>11.857010000000001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06-48ED-B671-0661F865E9FC}"/>
            </c:ext>
          </c:extLst>
        </c:ser>
        <c:ser>
          <c:idx val="9"/>
          <c:order val="8"/>
          <c:tx>
            <c:strRef>
              <c:f>'X - Cuadro 3A y 3B'!$B$15</c:f>
              <c:strCache>
                <c:ptCount val="1"/>
                <c:pt idx="0">
                  <c:v>5. Servicios financieros</c:v>
                </c:pt>
              </c:strCache>
            </c:strRef>
          </c:tx>
          <c:spPr>
            <a:solidFill>
              <a:srgbClr val="9B9187"/>
            </a:solidFill>
            <a:ln>
              <a:noFill/>
            </a:ln>
            <a:effectLst/>
          </c:spPr>
          <c:invertIfNegative val="0"/>
          <c:cat>
            <c:strRef>
              <c:f>'X - Cuadro 3A y 3B'!$C$6:$T$6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 *</c:v>
                </c:pt>
              </c:strCache>
            </c:strRef>
          </c:cat>
          <c:val>
            <c:numRef>
              <c:f>'X - Cuadro 3A y 3B'!$C$15:$T$15</c:f>
              <c:numCache>
                <c:formatCode>#,##0.0</c:formatCode>
                <c:ptCount val="18"/>
                <c:pt idx="0">
                  <c:v>27.101659999999999</c:v>
                </c:pt>
                <c:pt idx="1">
                  <c:v>20.921700000000001</c:v>
                </c:pt>
                <c:pt idx="2">
                  <c:v>36.013460000000002</c:v>
                </c:pt>
                <c:pt idx="3">
                  <c:v>40.807779999999994</c:v>
                </c:pt>
                <c:pt idx="4">
                  <c:v>47.143400000000007</c:v>
                </c:pt>
                <c:pt idx="5">
                  <c:v>66.56357478999999</c:v>
                </c:pt>
                <c:pt idx="6">
                  <c:v>61.520039999999995</c:v>
                </c:pt>
                <c:pt idx="7">
                  <c:v>81.596853130000014</c:v>
                </c:pt>
                <c:pt idx="8">
                  <c:v>95.713049999999996</c:v>
                </c:pt>
                <c:pt idx="9">
                  <c:v>105.21047</c:v>
                </c:pt>
                <c:pt idx="10">
                  <c:v>92.449480000000008</c:v>
                </c:pt>
                <c:pt idx="11">
                  <c:v>130.96520000000001</c:v>
                </c:pt>
                <c:pt idx="12">
                  <c:v>143.31958999999998</c:v>
                </c:pt>
                <c:pt idx="13">
                  <c:v>158.75044</c:v>
                </c:pt>
                <c:pt idx="14">
                  <c:v>139.51426999999998</c:v>
                </c:pt>
                <c:pt idx="15">
                  <c:v>147.22896</c:v>
                </c:pt>
                <c:pt idx="16">
                  <c:v>158.30520000000001</c:v>
                </c:pt>
                <c:pt idx="17">
                  <c:v>36.768169999999998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306-48ED-B671-0661F865E9FC}"/>
            </c:ext>
          </c:extLst>
        </c:ser>
        <c:ser>
          <c:idx val="10"/>
          <c:order val="9"/>
          <c:tx>
            <c:strRef>
              <c:f>'X - Cuadro 3A y 3B'!$B$16</c:f>
              <c:strCache>
                <c:ptCount val="1"/>
                <c:pt idx="0">
                  <c:v>6. Cargos por el uso de la propiedad intelectual</c:v>
                </c:pt>
              </c:strCache>
            </c:strRef>
          </c:tx>
          <c:spPr>
            <a:solidFill>
              <a:srgbClr val="BCA580"/>
            </a:solidFill>
            <a:ln>
              <a:noFill/>
            </a:ln>
            <a:effectLst/>
          </c:spPr>
          <c:invertIfNegative val="0"/>
          <c:cat>
            <c:strRef>
              <c:f>'X - Cuadro 3A y 3B'!$C$6:$T$6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 *</c:v>
                </c:pt>
              </c:strCache>
            </c:strRef>
          </c:cat>
          <c:val>
            <c:numRef>
              <c:f>'X - Cuadro 3A y 3B'!$C$16:$T$16</c:f>
              <c:numCache>
                <c:formatCode>#,##0.0</c:formatCode>
                <c:ptCount val="18"/>
                <c:pt idx="0">
                  <c:v>11.920490000000001</c:v>
                </c:pt>
                <c:pt idx="1">
                  <c:v>11.760149999999999</c:v>
                </c:pt>
                <c:pt idx="2">
                  <c:v>12.735429999999999</c:v>
                </c:pt>
                <c:pt idx="3">
                  <c:v>10.87453</c:v>
                </c:pt>
                <c:pt idx="4">
                  <c:v>12.054729999999999</c:v>
                </c:pt>
                <c:pt idx="5">
                  <c:v>15.423043999999999</c:v>
                </c:pt>
                <c:pt idx="6">
                  <c:v>15.215599999999998</c:v>
                </c:pt>
                <c:pt idx="7">
                  <c:v>16.477459769999999</c:v>
                </c:pt>
                <c:pt idx="8">
                  <c:v>14.069750000000001</c:v>
                </c:pt>
                <c:pt idx="9">
                  <c:v>15.596720000000001</c:v>
                </c:pt>
                <c:pt idx="10">
                  <c:v>16.198889999999999</c:v>
                </c:pt>
                <c:pt idx="11">
                  <c:v>16.437989999999999</c:v>
                </c:pt>
                <c:pt idx="12">
                  <c:v>15.852370000000001</c:v>
                </c:pt>
                <c:pt idx="13">
                  <c:v>16.768610000000002</c:v>
                </c:pt>
                <c:pt idx="14">
                  <c:v>17.27121</c:v>
                </c:pt>
                <c:pt idx="15">
                  <c:v>17.688179999999999</c:v>
                </c:pt>
                <c:pt idx="16">
                  <c:v>18.217610000000001</c:v>
                </c:pt>
                <c:pt idx="17">
                  <c:v>4.1045699999999998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306-48ED-B671-0661F865E9FC}"/>
            </c:ext>
          </c:extLst>
        </c:ser>
        <c:ser>
          <c:idx val="11"/>
          <c:order val="10"/>
          <c:tx>
            <c:strRef>
              <c:f>'X - Cuadro 3A y 3B'!$B$17</c:f>
              <c:strCache>
                <c:ptCount val="1"/>
                <c:pt idx="0">
                  <c:v>7. Servicios de telecomunicación, informática e información</c:v>
                </c:pt>
              </c:strCache>
            </c:strRef>
          </c:tx>
          <c:spPr>
            <a:solidFill>
              <a:srgbClr val="947B5A"/>
            </a:solidFill>
            <a:ln>
              <a:noFill/>
            </a:ln>
            <a:effectLst/>
          </c:spPr>
          <c:invertIfNegative val="0"/>
          <c:cat>
            <c:strRef>
              <c:f>'X - Cuadro 3A y 3B'!$C$6:$T$6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 *</c:v>
                </c:pt>
              </c:strCache>
            </c:strRef>
          </c:cat>
          <c:val>
            <c:numRef>
              <c:f>'X - Cuadro 3A y 3B'!$C$17:$T$17</c:f>
              <c:numCache>
                <c:formatCode>#,##0.0</c:formatCode>
                <c:ptCount val="18"/>
                <c:pt idx="0">
                  <c:v>411.44951000000003</c:v>
                </c:pt>
                <c:pt idx="1">
                  <c:v>404.10845999999998</c:v>
                </c:pt>
                <c:pt idx="2">
                  <c:v>396.67336999999998</c:v>
                </c:pt>
                <c:pt idx="3">
                  <c:v>460.64985000000001</c:v>
                </c:pt>
                <c:pt idx="4">
                  <c:v>529.99684999999999</c:v>
                </c:pt>
                <c:pt idx="5">
                  <c:v>573.59850633999986</c:v>
                </c:pt>
                <c:pt idx="6">
                  <c:v>644.80526999999995</c:v>
                </c:pt>
                <c:pt idx="7">
                  <c:v>638.42061605000004</c:v>
                </c:pt>
                <c:pt idx="8">
                  <c:v>673.82670000000007</c:v>
                </c:pt>
                <c:pt idx="9">
                  <c:v>742.72250999999994</c:v>
                </c:pt>
                <c:pt idx="10">
                  <c:v>741.83199000000002</c:v>
                </c:pt>
                <c:pt idx="11">
                  <c:v>744.30868000000009</c:v>
                </c:pt>
                <c:pt idx="12">
                  <c:v>668.87742000000003</c:v>
                </c:pt>
                <c:pt idx="13">
                  <c:v>634.67946000000006</c:v>
                </c:pt>
                <c:pt idx="14">
                  <c:v>628.91345999999999</c:v>
                </c:pt>
                <c:pt idx="15">
                  <c:v>604.36364000000003</c:v>
                </c:pt>
                <c:pt idx="16">
                  <c:v>576.64819999999997</c:v>
                </c:pt>
                <c:pt idx="17">
                  <c:v>120.80642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306-48ED-B671-0661F865E9FC}"/>
            </c:ext>
          </c:extLst>
        </c:ser>
        <c:ser>
          <c:idx val="12"/>
          <c:order val="11"/>
          <c:tx>
            <c:strRef>
              <c:f>'X - Cuadro 3A y 3B'!$B$18</c:f>
              <c:strCache>
                <c:ptCount val="1"/>
                <c:pt idx="0">
                  <c:v>8. Servicios profesionales, de consultoría, técnicos, de investigación y desarrollo y otros</c:v>
                </c:pt>
              </c:strCache>
            </c:strRef>
          </c:tx>
          <c:spPr>
            <a:solidFill>
              <a:srgbClr val="E0D6BE"/>
            </a:solidFill>
            <a:ln>
              <a:noFill/>
            </a:ln>
            <a:effectLst/>
          </c:spPr>
          <c:invertIfNegative val="0"/>
          <c:cat>
            <c:strRef>
              <c:f>'X - Cuadro 3A y 3B'!$C$6:$T$6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 *</c:v>
                </c:pt>
              </c:strCache>
            </c:strRef>
          </c:cat>
          <c:val>
            <c:numRef>
              <c:f>'X - Cuadro 3A y 3B'!$C$18:$T$18</c:f>
              <c:numCache>
                <c:formatCode>#,##0.0</c:formatCode>
                <c:ptCount val="18"/>
                <c:pt idx="0">
                  <c:v>81.567370000000011</c:v>
                </c:pt>
                <c:pt idx="1">
                  <c:v>91.162849999999992</c:v>
                </c:pt>
                <c:pt idx="2">
                  <c:v>140.67756</c:v>
                </c:pt>
                <c:pt idx="3">
                  <c:v>146.43243000000001</c:v>
                </c:pt>
                <c:pt idx="4">
                  <c:v>185.21641999999997</c:v>
                </c:pt>
                <c:pt idx="5">
                  <c:v>159.40421537</c:v>
                </c:pt>
                <c:pt idx="6">
                  <c:v>187.53353000000001</c:v>
                </c:pt>
                <c:pt idx="7">
                  <c:v>199.54329382999998</c:v>
                </c:pt>
                <c:pt idx="8">
                  <c:v>253.20564000000002</c:v>
                </c:pt>
                <c:pt idx="9">
                  <c:v>287.26568999999995</c:v>
                </c:pt>
                <c:pt idx="10">
                  <c:v>365.23597000000001</c:v>
                </c:pt>
                <c:pt idx="11">
                  <c:v>311.97746000000001</c:v>
                </c:pt>
                <c:pt idx="12">
                  <c:v>414.53215999999998</c:v>
                </c:pt>
                <c:pt idx="13">
                  <c:v>528.71125000000006</c:v>
                </c:pt>
                <c:pt idx="14">
                  <c:v>741.65302999999994</c:v>
                </c:pt>
                <c:pt idx="15">
                  <c:v>803.95053000000007</c:v>
                </c:pt>
                <c:pt idx="16">
                  <c:v>832.67723999999998</c:v>
                </c:pt>
                <c:pt idx="17">
                  <c:v>177.15132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306-48ED-B671-0661F865E9FC}"/>
            </c:ext>
          </c:extLst>
        </c:ser>
        <c:ser>
          <c:idx val="13"/>
          <c:order val="12"/>
          <c:tx>
            <c:strRef>
              <c:f>'X - Cuadro 3A y 3B'!$B$19</c:f>
              <c:strCache>
                <c:ptCount val="1"/>
                <c:pt idx="0">
                  <c:v>9. Otros Servicios</c:v>
                </c:pt>
              </c:strCache>
            </c:strRef>
          </c:tx>
          <c:spPr>
            <a:solidFill>
              <a:srgbClr val="EDEDED"/>
            </a:solidFill>
            <a:ln>
              <a:noFill/>
            </a:ln>
            <a:effectLst/>
          </c:spPr>
          <c:invertIfNegative val="0"/>
          <c:cat>
            <c:strRef>
              <c:f>'X - Cuadro 3A y 3B'!$C$6:$T$6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 *</c:v>
                </c:pt>
              </c:strCache>
            </c:strRef>
          </c:cat>
          <c:val>
            <c:numRef>
              <c:f>'X - Cuadro 3A y 3B'!$C$19:$T$19</c:f>
              <c:numCache>
                <c:formatCode>#,##0.0</c:formatCode>
                <c:ptCount val="18"/>
                <c:pt idx="0">
                  <c:v>154.81205999999997</c:v>
                </c:pt>
                <c:pt idx="1">
                  <c:v>118.77963999999999</c:v>
                </c:pt>
                <c:pt idx="2">
                  <c:v>119.77208</c:v>
                </c:pt>
                <c:pt idx="3">
                  <c:v>142.62455</c:v>
                </c:pt>
                <c:pt idx="4">
                  <c:v>160.95710000000003</c:v>
                </c:pt>
                <c:pt idx="5">
                  <c:v>153.54168497476084</c:v>
                </c:pt>
                <c:pt idx="6">
                  <c:v>175.61151839027076</c:v>
                </c:pt>
                <c:pt idx="7">
                  <c:v>160.32283996072971</c:v>
                </c:pt>
                <c:pt idx="8">
                  <c:v>145.56269799999998</c:v>
                </c:pt>
                <c:pt idx="9">
                  <c:v>134.88211634051464</c:v>
                </c:pt>
                <c:pt idx="10">
                  <c:v>138.69856352916983</c:v>
                </c:pt>
                <c:pt idx="11">
                  <c:v>114.86112883826532</c:v>
                </c:pt>
                <c:pt idx="12">
                  <c:v>109.75801078689545</c:v>
                </c:pt>
                <c:pt idx="13">
                  <c:v>121.24985306958443</c:v>
                </c:pt>
                <c:pt idx="14">
                  <c:v>129.49090601304985</c:v>
                </c:pt>
                <c:pt idx="15">
                  <c:v>136.45840571184775</c:v>
                </c:pt>
                <c:pt idx="16">
                  <c:v>144.72407250828564</c:v>
                </c:pt>
                <c:pt idx="17">
                  <c:v>39.819781424132657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306-48ED-B671-0661F865E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52400792"/>
        <c:axId val="252402432"/>
        <c:extLst>
          <c:ext xmlns:c15="http://schemas.microsoft.com/office/drawing/2012/chart" uri="{02D57815-91ED-43cb-92C2-25804820EDAC}">
            <c15:filteredBar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'X - Cuadro 3A y 3B'!$B$9</c15:sqref>
                        </c15:formulaRef>
                      </c:ext>
                    </c:extLst>
                    <c:strCache>
                      <c:ptCount val="1"/>
                      <c:pt idx="0">
                        <c:v>2.1 Transporte marítimo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'X - Cuadro 3A y 3B'!$C$6:$T$6</c15:sqref>
                        </c15:formulaRef>
                      </c:ext>
                    </c:extLst>
                    <c:strCache>
                      <c:ptCount val="1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  <c:pt idx="15">
                        <c:v>2023</c:v>
                      </c:pt>
                      <c:pt idx="16">
                        <c:v>2024</c:v>
                      </c:pt>
                      <c:pt idx="17">
                        <c:v>2025 *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'X - Cuadro 3A y 3B'!$C$9:$T$9</c15:sqref>
                        </c15:formulaRef>
                      </c:ext>
                    </c:extLst>
                    <c:numCache>
                      <c:formatCode>#,##0.0</c:formatCode>
                      <c:ptCount val="18"/>
                      <c:pt idx="0">
                        <c:v>147.65917999999999</c:v>
                      </c:pt>
                      <c:pt idx="1">
                        <c:v>161.12215</c:v>
                      </c:pt>
                      <c:pt idx="2">
                        <c:v>169.86178000000001</c:v>
                      </c:pt>
                      <c:pt idx="3">
                        <c:v>199.20400999999998</c:v>
                      </c:pt>
                      <c:pt idx="4">
                        <c:v>190.87903999999997</c:v>
                      </c:pt>
                      <c:pt idx="5">
                        <c:v>192.05337</c:v>
                      </c:pt>
                      <c:pt idx="6">
                        <c:v>215.38852</c:v>
                      </c:pt>
                      <c:pt idx="7">
                        <c:v>243.12717769</c:v>
                      </c:pt>
                      <c:pt idx="8">
                        <c:v>240.39135999999999</c:v>
                      </c:pt>
                      <c:pt idx="9">
                        <c:v>232.93404000000001</c:v>
                      </c:pt>
                      <c:pt idx="10">
                        <c:v>242.15994000000001</c:v>
                      </c:pt>
                      <c:pt idx="11">
                        <c:v>252.18108999999998</c:v>
                      </c:pt>
                      <c:pt idx="12">
                        <c:v>227.16389000000001</c:v>
                      </c:pt>
                      <c:pt idx="13">
                        <c:v>280.81234000000001</c:v>
                      </c:pt>
                      <c:pt idx="14">
                        <c:v>325.99171000000001</c:v>
                      </c:pt>
                      <c:pt idx="15">
                        <c:v>331.07308</c:v>
                      </c:pt>
                      <c:pt idx="16">
                        <c:v>366.12954000000002</c:v>
                      </c:pt>
                      <c:pt idx="17">
                        <c:v>94.714759999999998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9306-48ED-B671-0661F865E9FC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'X - Cuadro 3A y 3B'!$B$10</c15:sqref>
                        </c15:formulaRef>
                      </c:ext>
                    </c:extLst>
                    <c:strCache>
                      <c:ptCount val="1"/>
                      <c:pt idx="0">
                        <c:v>        2.2 Transporte aéreo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'X - Cuadro 3A y 3B'!$C$6:$T$6</c15:sqref>
                        </c15:formulaRef>
                      </c:ext>
                    </c:extLst>
                    <c:strCache>
                      <c:ptCount val="1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  <c:pt idx="15">
                        <c:v>2023</c:v>
                      </c:pt>
                      <c:pt idx="16">
                        <c:v>2024</c:v>
                      </c:pt>
                      <c:pt idx="17">
                        <c:v>2025 *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'X - Cuadro 3A y 3B'!$C$10:$T$10</c15:sqref>
                        </c15:formulaRef>
                      </c:ext>
                    </c:extLst>
                    <c:numCache>
                      <c:formatCode>#,##0.0</c:formatCode>
                      <c:ptCount val="18"/>
                      <c:pt idx="0">
                        <c:v>10.765229999999999</c:v>
                      </c:pt>
                      <c:pt idx="1">
                        <c:v>13.08541</c:v>
                      </c:pt>
                      <c:pt idx="2">
                        <c:v>13.37068</c:v>
                      </c:pt>
                      <c:pt idx="3">
                        <c:v>15.36802</c:v>
                      </c:pt>
                      <c:pt idx="4">
                        <c:v>14.071760000000001</c:v>
                      </c:pt>
                      <c:pt idx="5">
                        <c:v>72.960139999999996</c:v>
                      </c:pt>
                      <c:pt idx="6">
                        <c:v>73.98818</c:v>
                      </c:pt>
                      <c:pt idx="7">
                        <c:v>80.47962124</c:v>
                      </c:pt>
                      <c:pt idx="8">
                        <c:v>83.359319999999997</c:v>
                      </c:pt>
                      <c:pt idx="9">
                        <c:v>87.150399999999991</c:v>
                      </c:pt>
                      <c:pt idx="10">
                        <c:v>89.627710000000008</c:v>
                      </c:pt>
                      <c:pt idx="11">
                        <c:v>96.201619999999991</c:v>
                      </c:pt>
                      <c:pt idx="12">
                        <c:v>44.721580000000003</c:v>
                      </c:pt>
                      <c:pt idx="13">
                        <c:v>61.194119999999998</c:v>
                      </c:pt>
                      <c:pt idx="14">
                        <c:v>95.880179999999996</c:v>
                      </c:pt>
                      <c:pt idx="15">
                        <c:v>106.40477</c:v>
                      </c:pt>
                      <c:pt idx="16">
                        <c:v>120.655</c:v>
                      </c:pt>
                      <c:pt idx="17">
                        <c:v>38.100439999999999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306-48ED-B671-0661F865E9FC}"/>
                  </c:ext>
                </c:extLst>
              </c15:ser>
            </c15:filteredBarSeries>
            <c15:filteredBar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'X - Cuadro 3A y 3B'!$B$11</c15:sqref>
                        </c15:formulaRef>
                      </c:ext>
                    </c:extLst>
                    <c:strCache>
                      <c:ptCount val="1"/>
                      <c:pt idx="0">
                        <c:v>2.3 Otras modalidades de transporte (terrestre)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'X - Cuadro 3A y 3B'!$C$6:$T$6</c15:sqref>
                        </c15:formulaRef>
                      </c:ext>
                    </c:extLst>
                    <c:strCache>
                      <c:ptCount val="1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  <c:pt idx="15">
                        <c:v>2023</c:v>
                      </c:pt>
                      <c:pt idx="16">
                        <c:v>2024</c:v>
                      </c:pt>
                      <c:pt idx="17">
                        <c:v>2025 *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'X - Cuadro 3A y 3B'!$C$11:$T$11</c15:sqref>
                        </c15:formulaRef>
                      </c:ext>
                    </c:extLst>
                    <c:numCache>
                      <c:formatCode>#,##0.0</c:formatCode>
                      <c:ptCount val="18"/>
                      <c:pt idx="0">
                        <c:v>85.209000000000003</c:v>
                      </c:pt>
                      <c:pt idx="1">
                        <c:v>83.233149999999995</c:v>
                      </c:pt>
                      <c:pt idx="2">
                        <c:v>95.08775</c:v>
                      </c:pt>
                      <c:pt idx="3">
                        <c:v>112.78048999999999</c:v>
                      </c:pt>
                      <c:pt idx="4">
                        <c:v>109.93438999999999</c:v>
                      </c:pt>
                      <c:pt idx="5">
                        <c:v>107.99675999999999</c:v>
                      </c:pt>
                      <c:pt idx="6">
                        <c:v>118.23927999999999</c:v>
                      </c:pt>
                      <c:pt idx="7">
                        <c:v>130.04046338000001</c:v>
                      </c:pt>
                      <c:pt idx="8">
                        <c:v>136.27144000000001</c:v>
                      </c:pt>
                      <c:pt idx="9">
                        <c:v>121.42977000000002</c:v>
                      </c:pt>
                      <c:pt idx="10">
                        <c:v>123.19027</c:v>
                      </c:pt>
                      <c:pt idx="11">
                        <c:v>126.60270999999999</c:v>
                      </c:pt>
                      <c:pt idx="12">
                        <c:v>115.91973</c:v>
                      </c:pt>
                      <c:pt idx="13">
                        <c:v>143.53870000000001</c:v>
                      </c:pt>
                      <c:pt idx="14">
                        <c:v>169.72343999999998</c:v>
                      </c:pt>
                      <c:pt idx="15">
                        <c:v>176.77110000000002</c:v>
                      </c:pt>
                      <c:pt idx="16">
                        <c:v>185.77090000000001</c:v>
                      </c:pt>
                      <c:pt idx="17">
                        <c:v>47.22063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306-48ED-B671-0661F865E9FC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'X - Cuadro 3A y 3B'!$B$12</c15:sqref>
                        </c15:formulaRef>
                      </c:ext>
                    </c:extLst>
                    <c:strCache>
                      <c:ptCount val="1"/>
                      <c:pt idx="0">
                        <c:v>        2.4 Servicios postales y de mensajería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'X - Cuadro 3A y 3B'!$C$6:$T$6</c15:sqref>
                        </c15:formulaRef>
                      </c:ext>
                    </c:extLst>
                    <c:strCache>
                      <c:ptCount val="1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  <c:pt idx="15">
                        <c:v>2023</c:v>
                      </c:pt>
                      <c:pt idx="16">
                        <c:v>2024</c:v>
                      </c:pt>
                      <c:pt idx="17">
                        <c:v>2025 *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'X - Cuadro 3A y 3B'!$C$12:$T$12</c15:sqref>
                        </c15:formulaRef>
                      </c:ext>
                    </c:extLst>
                    <c:numCache>
                      <c:formatCode>#,##0.0</c:formatCode>
                      <c:ptCount val="18"/>
                      <c:pt idx="0">
                        <c:v>1.0443</c:v>
                      </c:pt>
                      <c:pt idx="1">
                        <c:v>2.8830200000000001</c:v>
                      </c:pt>
                      <c:pt idx="2">
                        <c:v>2.6226800000000003</c:v>
                      </c:pt>
                      <c:pt idx="3">
                        <c:v>9.3623000000000012</c:v>
                      </c:pt>
                      <c:pt idx="4">
                        <c:v>2.8948999999999998</c:v>
                      </c:pt>
                      <c:pt idx="5">
                        <c:v>5.4934399999999997</c:v>
                      </c:pt>
                      <c:pt idx="6">
                        <c:v>3.9845600000000001</c:v>
                      </c:pt>
                      <c:pt idx="7">
                        <c:v>3.9939130000000005</c:v>
                      </c:pt>
                      <c:pt idx="8">
                        <c:v>2.5814700000000004</c:v>
                      </c:pt>
                      <c:pt idx="9">
                        <c:v>2.4230700000000001</c:v>
                      </c:pt>
                      <c:pt idx="10">
                        <c:v>2.41248</c:v>
                      </c:pt>
                      <c:pt idx="11">
                        <c:v>2.5626499999999997</c:v>
                      </c:pt>
                      <c:pt idx="12">
                        <c:v>2.9617300000000002</c:v>
                      </c:pt>
                      <c:pt idx="13">
                        <c:v>5.0535199999999998</c:v>
                      </c:pt>
                      <c:pt idx="14">
                        <c:v>6.2127600000000003</c:v>
                      </c:pt>
                      <c:pt idx="15">
                        <c:v>5.8783700000000003</c:v>
                      </c:pt>
                      <c:pt idx="16">
                        <c:v>5.8206900000000008</c:v>
                      </c:pt>
                      <c:pt idx="17">
                        <c:v>1.5945499999999999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306-48ED-B671-0661F865E9FC}"/>
                  </c:ext>
                </c:extLst>
              </c15:ser>
            </c15:filteredBarSeries>
          </c:ext>
        </c:extLst>
      </c:barChart>
      <c:catAx>
        <c:axId val="2524007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252402432"/>
        <c:crosses val="autoZero"/>
        <c:auto val="1"/>
        <c:lblAlgn val="ctr"/>
        <c:lblOffset val="100"/>
        <c:noMultiLvlLbl val="0"/>
      </c:catAx>
      <c:valAx>
        <c:axId val="25240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cross"/>
        <c:minorTickMark val="none"/>
        <c:tickLblPos val="nextTo"/>
        <c:spPr>
          <a:noFill/>
          <a:ln>
            <a:solidFill>
              <a:schemeClr val="tx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252400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371621621621617"/>
          <c:y val="0.24700098039215687"/>
          <c:w val="0.41056306306306306"/>
          <c:h val="0.63220380116959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>
                  <a:lumMod val="7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2">
              <a:lumMod val="75000"/>
            </a:schemeClr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GT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GT" b="1"/>
              <a:t>Gráfico 3</a:t>
            </a:r>
          </a:p>
          <a:p>
            <a:pPr>
              <a:defRPr/>
            </a:pPr>
            <a:r>
              <a:rPr lang="es-GT" b="1"/>
              <a:t>Estructura de la importaciones de servicios</a:t>
            </a:r>
          </a:p>
          <a:p>
            <a:pPr>
              <a:defRPr/>
            </a:pPr>
            <a:r>
              <a:rPr lang="es-GT" sz="1100"/>
              <a:t>Cifras a marzo de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title>
    <c:autoTitleDeleted val="0"/>
    <c:plotArea>
      <c:layout>
        <c:manualLayout>
          <c:layoutTarget val="inner"/>
          <c:xMode val="edge"/>
          <c:yMode val="edge"/>
          <c:x val="9.1622224879570238E-2"/>
          <c:y val="0.24499525996539065"/>
          <c:w val="0.38238306895103968"/>
          <c:h val="0.6706316172133192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A544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832-4BE0-A24E-6CEC9AF5AD93}"/>
              </c:ext>
            </c:extLst>
          </c:dPt>
          <c:dPt>
            <c:idx val="1"/>
            <c:bubble3D val="0"/>
            <c:spPr>
              <a:solidFill>
                <a:srgbClr val="60776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32-4BE0-A24E-6CEC9AF5AD93}"/>
              </c:ext>
            </c:extLst>
          </c:dPt>
          <c:dPt>
            <c:idx val="2"/>
            <c:bubble3D val="0"/>
            <c:spPr>
              <a:solidFill>
                <a:srgbClr val="5D927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832-4BE0-A24E-6CEC9AF5AD93}"/>
              </c:ext>
            </c:extLst>
          </c:dPt>
          <c:dPt>
            <c:idx val="3"/>
            <c:bubble3D val="0"/>
            <c:spPr>
              <a:solidFill>
                <a:srgbClr val="C0C1B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832-4BE0-A24E-6CEC9AF5AD93}"/>
              </c:ext>
            </c:extLst>
          </c:dPt>
          <c:dPt>
            <c:idx val="4"/>
            <c:bubble3D val="0"/>
            <c:spPr>
              <a:solidFill>
                <a:srgbClr val="9B918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832-4BE0-A24E-6CEC9AF5AD93}"/>
              </c:ext>
            </c:extLst>
          </c:dPt>
          <c:dPt>
            <c:idx val="5"/>
            <c:bubble3D val="0"/>
            <c:spPr>
              <a:solidFill>
                <a:srgbClr val="BCA58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832-4BE0-A24E-6CEC9AF5AD93}"/>
              </c:ext>
            </c:extLst>
          </c:dPt>
          <c:dPt>
            <c:idx val="6"/>
            <c:bubble3D val="0"/>
            <c:spPr>
              <a:solidFill>
                <a:srgbClr val="947B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832-4BE0-A24E-6CEC9AF5AD93}"/>
              </c:ext>
            </c:extLst>
          </c:dPt>
          <c:dPt>
            <c:idx val="7"/>
            <c:bubble3D val="0"/>
            <c:spPr>
              <a:solidFill>
                <a:srgbClr val="E0D6B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832-4BE0-A24E-6CEC9AF5AD93}"/>
              </c:ext>
            </c:extLst>
          </c:dPt>
          <c:dPt>
            <c:idx val="8"/>
            <c:bubble3D val="0"/>
            <c:spPr>
              <a:solidFill>
                <a:srgbClr val="EDEDE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832-4BE0-A24E-6CEC9AF5AD9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32-4BE0-A24E-6CEC9AF5AD93}"/>
                </c:ext>
              </c:extLst>
            </c:dLbl>
            <c:dLbl>
              <c:idx val="1"/>
              <c:layout>
                <c:manualLayout>
                  <c:x val="-2.0770399305555555E-3"/>
                  <c:y val="-5.6344642564460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32-4BE0-A24E-6CEC9AF5AD93}"/>
                </c:ext>
              </c:extLst>
            </c:dLbl>
            <c:dLbl>
              <c:idx val="2"/>
              <c:layout>
                <c:manualLayout>
                  <c:x val="8.5819878472222014E-3"/>
                  <c:y val="-1.4532922715940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32-4BE0-A24E-6CEC9AF5AD93}"/>
                </c:ext>
              </c:extLst>
            </c:dLbl>
            <c:dLbl>
              <c:idx val="3"/>
              <c:layout>
                <c:manualLayout>
                  <c:x val="4.9528211805555458E-3"/>
                  <c:y val="1.3113877315114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32-4BE0-A24E-6CEC9AF5AD93}"/>
                </c:ext>
              </c:extLst>
            </c:dLbl>
            <c:dLbl>
              <c:idx val="4"/>
              <c:layout>
                <c:manualLayout>
                  <c:x val="-9.518229166666566E-4"/>
                  <c:y val="3.23714879704631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32-4BE0-A24E-6CEC9AF5AD93}"/>
                </c:ext>
              </c:extLst>
            </c:dLbl>
            <c:dLbl>
              <c:idx val="5"/>
              <c:layout>
                <c:manualLayout>
                  <c:x val="2.3192274305555557E-3"/>
                  <c:y val="-5.0800962708004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32-4BE0-A24E-6CEC9AF5AD93}"/>
                </c:ext>
              </c:extLst>
            </c:dLbl>
            <c:dLbl>
              <c:idx val="6"/>
              <c:layout>
                <c:manualLayout>
                  <c:x val="9.7575520833333325E-3"/>
                  <c:y val="8.0349887425273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32-4BE0-A24E-6CEC9AF5AD93}"/>
                </c:ext>
              </c:extLst>
            </c:dLbl>
            <c:dLbl>
              <c:idx val="8"/>
              <c:layout>
                <c:manualLayout>
                  <c:x val="3.2378472222222223E-5"/>
                  <c:y val="1.2886484994349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32-4BE0-A24E-6CEC9AF5AD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'M - Cuadro 7A y 7B'!$B$29:$B$41</c15:sqref>
                  </c15:fullRef>
                </c:ext>
              </c:extLst>
              <c:f>('M - Cuadro 7A y 7B'!$B$29:$B$30,'M - Cuadro 7A y 7B'!$B$35:$B$41)</c:f>
              <c:strCache>
                <c:ptCount val="9"/>
                <c:pt idx="0">
                  <c:v>1. Servicios de manufactura sobre insumos físicos pertenecientes a otros (maquila)</c:v>
                </c:pt>
                <c:pt idx="1">
                  <c:v>2. Transporte</c:v>
                </c:pt>
                <c:pt idx="2">
                  <c:v>3. Viajes</c:v>
                </c:pt>
                <c:pt idx="3">
                  <c:v>4. Servicios de seguros y pensiones</c:v>
                </c:pt>
                <c:pt idx="4">
                  <c:v>5. Servicios financieros</c:v>
                </c:pt>
                <c:pt idx="5">
                  <c:v>6. Cargos por el uso de la propiedad intelectual</c:v>
                </c:pt>
                <c:pt idx="6">
                  <c:v>7. Servicios de telecomunicación, informática e información</c:v>
                </c:pt>
                <c:pt idx="7">
                  <c:v>8. Servicios profesionales, de consultoría, técnicos, de investigación y desarrollo y otros</c:v>
                </c:pt>
                <c:pt idx="8">
                  <c:v>9. Otros Servicios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 - Cuadro 7A y 7B'!$T$29:$T$41</c15:sqref>
                  </c15:fullRef>
                </c:ext>
              </c:extLst>
              <c:f>('M - Cuadro 7A y 7B'!$T$29:$T$30,'M - Cuadro 7A y 7B'!$T$35:$T$41)</c:f>
              <c:numCache>
                <c:formatCode>#,##0.0</c:formatCode>
                <c:ptCount val="9"/>
                <c:pt idx="0">
                  <c:v>0</c:v>
                </c:pt>
                <c:pt idx="1">
                  <c:v>46.47317508516366</c:v>
                </c:pt>
                <c:pt idx="2">
                  <c:v>22.174035385232422</c:v>
                </c:pt>
                <c:pt idx="3">
                  <c:v>8.679269541050127</c:v>
                </c:pt>
                <c:pt idx="4">
                  <c:v>3.8966188832512758</c:v>
                </c:pt>
                <c:pt idx="5">
                  <c:v>9.3261892268445976</c:v>
                </c:pt>
                <c:pt idx="6">
                  <c:v>3.789883372934149</c:v>
                </c:pt>
                <c:pt idx="7">
                  <c:v>2.2989333615953322</c:v>
                </c:pt>
                <c:pt idx="8">
                  <c:v>3.361895143928431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12-5832-4BE0-A24E-6CEC9AF5A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96406250000006"/>
          <c:y val="0.22723921568627456"/>
          <c:w val="0.43423815443877756"/>
          <c:h val="0.682508731731609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2">
                  <a:lumMod val="7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2">
              <a:lumMod val="75000"/>
            </a:schemeClr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GT" b="1"/>
              <a:t>Gráfico 4</a:t>
            </a:r>
          </a:p>
          <a:p>
            <a:pPr>
              <a:defRPr/>
            </a:pPr>
            <a:r>
              <a:rPr lang="es-GT" b="1"/>
              <a:t>Estructura de la importación de servicios</a:t>
            </a:r>
          </a:p>
          <a:p>
            <a:pPr>
              <a:defRPr/>
            </a:pPr>
            <a:r>
              <a:rPr lang="es-GT" sz="1100"/>
              <a:t>Millones de US</a:t>
            </a:r>
            <a:r>
              <a:rPr lang="es-GT" sz="1100" baseline="0"/>
              <a:t> dólares</a:t>
            </a:r>
            <a:endParaRPr lang="es-GT" sz="1100"/>
          </a:p>
          <a:p>
            <a:pPr>
              <a:defRPr/>
            </a:pPr>
            <a:r>
              <a:rPr lang="es-GT" sz="1100"/>
              <a:t>Período 2008  -  2025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title>
    <c:autoTitleDeleted val="0"/>
    <c:plotArea>
      <c:layout>
        <c:manualLayout>
          <c:layoutTarget val="inner"/>
          <c:xMode val="edge"/>
          <c:yMode val="edge"/>
          <c:x val="4.1829504504504504E-2"/>
          <c:y val="0.16213903508771932"/>
          <c:w val="0.51805037537537535"/>
          <c:h val="0.7136874269005848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'M - Cuadro 7A y 7B'!$B$7</c:f>
              <c:strCache>
                <c:ptCount val="1"/>
                <c:pt idx="0">
                  <c:v>1. Servicios de manufactura sobre insumos físicos pertenecientes a otros (maquila)</c:v>
                </c:pt>
              </c:strCache>
            </c:strRef>
          </c:tx>
          <c:spPr>
            <a:solidFill>
              <a:srgbClr val="2A5446"/>
            </a:solidFill>
            <a:ln>
              <a:noFill/>
            </a:ln>
            <a:effectLst/>
          </c:spPr>
          <c:invertIfNegative val="0"/>
          <c:cat>
            <c:strRef>
              <c:f>'M - Cuadro 7A y 7B'!$C$6:$T$6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 *</c:v>
                </c:pt>
              </c:strCache>
            </c:strRef>
          </c:cat>
          <c:val>
            <c:numRef>
              <c:f>'M - Cuadro 7A y 7B'!$C$7:$T$7</c:f>
              <c:numCache>
                <c:formatCode>#,##0.0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F-43F4-8FA2-DA8AD5422311}"/>
            </c:ext>
          </c:extLst>
        </c:ser>
        <c:ser>
          <c:idx val="2"/>
          <c:order val="1"/>
          <c:tx>
            <c:strRef>
              <c:f>'M - Cuadro 7A y 7B'!$B$8</c:f>
              <c:strCache>
                <c:ptCount val="1"/>
                <c:pt idx="0">
                  <c:v>2. Transporte</c:v>
                </c:pt>
              </c:strCache>
            </c:strRef>
          </c:tx>
          <c:spPr>
            <a:solidFill>
              <a:srgbClr val="607769"/>
            </a:solidFill>
            <a:ln>
              <a:noFill/>
            </a:ln>
            <a:effectLst/>
          </c:spPr>
          <c:invertIfNegative val="0"/>
          <c:cat>
            <c:strRef>
              <c:f>'M - Cuadro 7A y 7B'!$C$6:$T$6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 *</c:v>
                </c:pt>
              </c:strCache>
            </c:strRef>
          </c:cat>
          <c:val>
            <c:numRef>
              <c:f>'M - Cuadro 7A y 7B'!$C$8:$T$8</c:f>
              <c:numCache>
                <c:formatCode>#,##0.0</c:formatCode>
                <c:ptCount val="18"/>
                <c:pt idx="0">
                  <c:v>1094.91175</c:v>
                </c:pt>
                <c:pt idx="1">
                  <c:v>923.08409999999992</c:v>
                </c:pt>
                <c:pt idx="2">
                  <c:v>1102.4225000000001</c:v>
                </c:pt>
                <c:pt idx="3">
                  <c:v>1168.6216999999999</c:v>
                </c:pt>
                <c:pt idx="4">
                  <c:v>1191.6222400000001</c:v>
                </c:pt>
                <c:pt idx="5">
                  <c:v>1223.4438499999999</c:v>
                </c:pt>
                <c:pt idx="6">
                  <c:v>1276.0536400000001</c:v>
                </c:pt>
                <c:pt idx="7">
                  <c:v>1311.5193343400001</c:v>
                </c:pt>
                <c:pt idx="8">
                  <c:v>1361.6584099999998</c:v>
                </c:pt>
                <c:pt idx="9">
                  <c:v>1394.6976300000001</c:v>
                </c:pt>
                <c:pt idx="10">
                  <c:v>1478.3579</c:v>
                </c:pt>
                <c:pt idx="11">
                  <c:v>1571.9592700000001</c:v>
                </c:pt>
                <c:pt idx="12">
                  <c:v>1351.4370100000001</c:v>
                </c:pt>
                <c:pt idx="13">
                  <c:v>2327.38823</c:v>
                </c:pt>
                <c:pt idx="14">
                  <c:v>2720.57872</c:v>
                </c:pt>
                <c:pt idx="15">
                  <c:v>2494.5451499999999</c:v>
                </c:pt>
                <c:pt idx="16">
                  <c:v>2926.1471500000002</c:v>
                </c:pt>
                <c:pt idx="17">
                  <c:v>733.10010999999997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9F-43F4-8FA2-DA8AD5422311}"/>
            </c:ext>
          </c:extLst>
        </c:ser>
        <c:ser>
          <c:idx val="7"/>
          <c:order val="6"/>
          <c:tx>
            <c:strRef>
              <c:f>'M - Cuadro 7A y 7B'!$B$13</c:f>
              <c:strCache>
                <c:ptCount val="1"/>
                <c:pt idx="0">
                  <c:v>3. Viajes</c:v>
                </c:pt>
              </c:strCache>
            </c:strRef>
          </c:tx>
          <c:spPr>
            <a:solidFill>
              <a:srgbClr val="5D927A"/>
            </a:solidFill>
            <a:ln>
              <a:noFill/>
            </a:ln>
            <a:effectLst/>
          </c:spPr>
          <c:invertIfNegative val="0"/>
          <c:cat>
            <c:strRef>
              <c:f>'M - Cuadro 7A y 7B'!$C$6:$T$6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 *</c:v>
                </c:pt>
              </c:strCache>
            </c:strRef>
          </c:cat>
          <c:val>
            <c:numRef>
              <c:f>'M - Cuadro 7A y 7B'!$C$13:$T$13</c:f>
              <c:numCache>
                <c:formatCode>#,##0.0</c:formatCode>
                <c:ptCount val="18"/>
                <c:pt idx="0">
                  <c:v>686.58407000000011</c:v>
                </c:pt>
                <c:pt idx="1">
                  <c:v>603.56860000000006</c:v>
                </c:pt>
                <c:pt idx="2">
                  <c:v>620.9597</c:v>
                </c:pt>
                <c:pt idx="3">
                  <c:v>656.12189999999998</c:v>
                </c:pt>
                <c:pt idx="4">
                  <c:v>711.82719999999995</c:v>
                </c:pt>
                <c:pt idx="5">
                  <c:v>767.89709820000007</c:v>
                </c:pt>
                <c:pt idx="6">
                  <c:v>782.13373999999999</c:v>
                </c:pt>
                <c:pt idx="7">
                  <c:v>754.14201799</c:v>
                </c:pt>
                <c:pt idx="8">
                  <c:v>753.81723999999997</c:v>
                </c:pt>
                <c:pt idx="9">
                  <c:v>774.68259999999998</c:v>
                </c:pt>
                <c:pt idx="10">
                  <c:v>806.99198000000013</c:v>
                </c:pt>
                <c:pt idx="11">
                  <c:v>814.23416999999995</c:v>
                </c:pt>
                <c:pt idx="12">
                  <c:v>254.00900999999999</c:v>
                </c:pt>
                <c:pt idx="13">
                  <c:v>285.18238000000002</c:v>
                </c:pt>
                <c:pt idx="14">
                  <c:v>961.44151000000011</c:v>
                </c:pt>
                <c:pt idx="15">
                  <c:v>1246.4076600000001</c:v>
                </c:pt>
                <c:pt idx="16">
                  <c:v>1547.8974800000001</c:v>
                </c:pt>
                <c:pt idx="17">
                  <c:v>349.78861999999998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9F-43F4-8FA2-DA8AD5422311}"/>
            </c:ext>
          </c:extLst>
        </c:ser>
        <c:ser>
          <c:idx val="8"/>
          <c:order val="7"/>
          <c:tx>
            <c:strRef>
              <c:f>'M - Cuadro 7A y 7B'!$B$14</c:f>
              <c:strCache>
                <c:ptCount val="1"/>
                <c:pt idx="0">
                  <c:v>4. Servicios de seguros y pensiones</c:v>
                </c:pt>
              </c:strCache>
            </c:strRef>
          </c:tx>
          <c:spPr>
            <a:solidFill>
              <a:srgbClr val="C0C1B5"/>
            </a:solidFill>
            <a:ln>
              <a:noFill/>
            </a:ln>
            <a:effectLst/>
          </c:spPr>
          <c:invertIfNegative val="0"/>
          <c:cat>
            <c:strRef>
              <c:f>'M - Cuadro 7A y 7B'!$C$6:$T$6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 *</c:v>
                </c:pt>
              </c:strCache>
            </c:strRef>
          </c:cat>
          <c:val>
            <c:numRef>
              <c:f>'M - Cuadro 7A y 7B'!$C$14:$T$14</c:f>
              <c:numCache>
                <c:formatCode>#,##0.0</c:formatCode>
                <c:ptCount val="18"/>
                <c:pt idx="0">
                  <c:v>135.08690999999999</c:v>
                </c:pt>
                <c:pt idx="1">
                  <c:v>124.46303999999999</c:v>
                </c:pt>
                <c:pt idx="2">
                  <c:v>136.96165999999999</c:v>
                </c:pt>
                <c:pt idx="3">
                  <c:v>173.46868000000001</c:v>
                </c:pt>
                <c:pt idx="4">
                  <c:v>197.21453000000002</c:v>
                </c:pt>
                <c:pt idx="5">
                  <c:v>245.16753</c:v>
                </c:pt>
                <c:pt idx="6">
                  <c:v>251.24641</c:v>
                </c:pt>
                <c:pt idx="7">
                  <c:v>251.66173917999998</c:v>
                </c:pt>
                <c:pt idx="8">
                  <c:v>236.81824999999998</c:v>
                </c:pt>
                <c:pt idx="9">
                  <c:v>271.08942999999999</c:v>
                </c:pt>
                <c:pt idx="10">
                  <c:v>280.91507000000001</c:v>
                </c:pt>
                <c:pt idx="11">
                  <c:v>282.18456000000003</c:v>
                </c:pt>
                <c:pt idx="12">
                  <c:v>271.72917000000001</c:v>
                </c:pt>
                <c:pt idx="13">
                  <c:v>337.38663000000003</c:v>
                </c:pt>
                <c:pt idx="14">
                  <c:v>391.71666000000005</c:v>
                </c:pt>
                <c:pt idx="15">
                  <c:v>445.83913000000001</c:v>
                </c:pt>
                <c:pt idx="16">
                  <c:v>462.67658</c:v>
                </c:pt>
                <c:pt idx="17">
                  <c:v>136.91282000000001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9F-43F4-8FA2-DA8AD5422311}"/>
            </c:ext>
          </c:extLst>
        </c:ser>
        <c:ser>
          <c:idx val="9"/>
          <c:order val="8"/>
          <c:tx>
            <c:strRef>
              <c:f>'M - Cuadro 7A y 7B'!$B$15</c:f>
              <c:strCache>
                <c:ptCount val="1"/>
                <c:pt idx="0">
                  <c:v>5. Servicios financieros</c:v>
                </c:pt>
              </c:strCache>
            </c:strRef>
          </c:tx>
          <c:spPr>
            <a:solidFill>
              <a:srgbClr val="9B9187"/>
            </a:solidFill>
            <a:ln>
              <a:noFill/>
            </a:ln>
            <a:effectLst/>
          </c:spPr>
          <c:invertIfNegative val="0"/>
          <c:cat>
            <c:strRef>
              <c:f>'M - Cuadro 7A y 7B'!$C$6:$T$6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 *</c:v>
                </c:pt>
              </c:strCache>
            </c:strRef>
          </c:cat>
          <c:val>
            <c:numRef>
              <c:f>'M - Cuadro 7A y 7B'!$C$15:$T$15</c:f>
              <c:numCache>
                <c:formatCode>#,##0.0</c:formatCode>
                <c:ptCount val="18"/>
                <c:pt idx="0">
                  <c:v>118.46446</c:v>
                </c:pt>
                <c:pt idx="1">
                  <c:v>94.540649999999999</c:v>
                </c:pt>
                <c:pt idx="2">
                  <c:v>117.26473999999999</c:v>
                </c:pt>
                <c:pt idx="3">
                  <c:v>147.15713</c:v>
                </c:pt>
                <c:pt idx="4">
                  <c:v>219.77236999999997</c:v>
                </c:pt>
                <c:pt idx="5">
                  <c:v>164.75920576000001</c:v>
                </c:pt>
                <c:pt idx="6">
                  <c:v>196.30257</c:v>
                </c:pt>
                <c:pt idx="7">
                  <c:v>166.89947917999999</c:v>
                </c:pt>
                <c:pt idx="8">
                  <c:v>176.62792999999999</c:v>
                </c:pt>
                <c:pt idx="9">
                  <c:v>213.51650999999998</c:v>
                </c:pt>
                <c:pt idx="10">
                  <c:v>228.84539000000001</c:v>
                </c:pt>
                <c:pt idx="11">
                  <c:v>212.23343</c:v>
                </c:pt>
                <c:pt idx="12">
                  <c:v>189.4239</c:v>
                </c:pt>
                <c:pt idx="13">
                  <c:v>192.95265000000001</c:v>
                </c:pt>
                <c:pt idx="14">
                  <c:v>214.92839000000001</c:v>
                </c:pt>
                <c:pt idx="15">
                  <c:v>212.95718000000002</c:v>
                </c:pt>
                <c:pt idx="16">
                  <c:v>224.12051000000002</c:v>
                </c:pt>
                <c:pt idx="17">
                  <c:v>61.467970000000001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9F-43F4-8FA2-DA8AD5422311}"/>
            </c:ext>
          </c:extLst>
        </c:ser>
        <c:ser>
          <c:idx val="10"/>
          <c:order val="9"/>
          <c:tx>
            <c:strRef>
              <c:f>'M - Cuadro 7A y 7B'!$B$16</c:f>
              <c:strCache>
                <c:ptCount val="1"/>
                <c:pt idx="0">
                  <c:v>6. Cargos por el uso de la propiedad intelectual</c:v>
                </c:pt>
              </c:strCache>
            </c:strRef>
          </c:tx>
          <c:spPr>
            <a:solidFill>
              <a:srgbClr val="BCA580"/>
            </a:solidFill>
            <a:ln>
              <a:noFill/>
            </a:ln>
            <a:effectLst/>
          </c:spPr>
          <c:invertIfNegative val="0"/>
          <c:cat>
            <c:strRef>
              <c:f>'M - Cuadro 7A y 7B'!$C$6:$T$6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 *</c:v>
                </c:pt>
              </c:strCache>
            </c:strRef>
          </c:cat>
          <c:val>
            <c:numRef>
              <c:f>'M - Cuadro 7A y 7B'!$C$16:$T$16</c:f>
              <c:numCache>
                <c:formatCode>#,##0.0</c:formatCode>
                <c:ptCount val="18"/>
                <c:pt idx="0">
                  <c:v>71.710049999999995</c:v>
                </c:pt>
                <c:pt idx="1">
                  <c:v>85.633650000000003</c:v>
                </c:pt>
                <c:pt idx="2">
                  <c:v>88.639330000000001</c:v>
                </c:pt>
                <c:pt idx="3">
                  <c:v>89.808789999999988</c:v>
                </c:pt>
                <c:pt idx="4">
                  <c:v>93.742530000000002</c:v>
                </c:pt>
                <c:pt idx="5">
                  <c:v>104.190635</c:v>
                </c:pt>
                <c:pt idx="6">
                  <c:v>134.84156000000002</c:v>
                </c:pt>
                <c:pt idx="7">
                  <c:v>153.05857897999999</c:v>
                </c:pt>
                <c:pt idx="8">
                  <c:v>170.38378999999998</c:v>
                </c:pt>
                <c:pt idx="9">
                  <c:v>194.88524000000001</c:v>
                </c:pt>
                <c:pt idx="10">
                  <c:v>209.67462999999998</c:v>
                </c:pt>
                <c:pt idx="11">
                  <c:v>241.96010999999999</c:v>
                </c:pt>
                <c:pt idx="12">
                  <c:v>259.56219999999996</c:v>
                </c:pt>
                <c:pt idx="13">
                  <c:v>315.76213999999999</c:v>
                </c:pt>
                <c:pt idx="14">
                  <c:v>406.73124000000007</c:v>
                </c:pt>
                <c:pt idx="15">
                  <c:v>492.20464000000004</c:v>
                </c:pt>
                <c:pt idx="16">
                  <c:v>539.07425999999998</c:v>
                </c:pt>
                <c:pt idx="17">
                  <c:v>147.11778000000001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F-43F4-8FA2-DA8AD5422311}"/>
            </c:ext>
          </c:extLst>
        </c:ser>
        <c:ser>
          <c:idx val="11"/>
          <c:order val="10"/>
          <c:tx>
            <c:strRef>
              <c:f>'M - Cuadro 7A y 7B'!$B$17</c:f>
              <c:strCache>
                <c:ptCount val="1"/>
                <c:pt idx="0">
                  <c:v>7. Servicios de telecomunicación, informática e información</c:v>
                </c:pt>
              </c:strCache>
            </c:strRef>
          </c:tx>
          <c:spPr>
            <a:solidFill>
              <a:srgbClr val="947B5A"/>
            </a:solidFill>
            <a:ln>
              <a:noFill/>
            </a:ln>
            <a:effectLst/>
          </c:spPr>
          <c:invertIfNegative val="0"/>
          <c:cat>
            <c:strRef>
              <c:f>'M - Cuadro 7A y 7B'!$C$6:$T$6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 *</c:v>
                </c:pt>
              </c:strCache>
            </c:strRef>
          </c:cat>
          <c:val>
            <c:numRef>
              <c:f>'M - Cuadro 7A y 7B'!$C$17:$T$17</c:f>
              <c:numCache>
                <c:formatCode>#,##0.0</c:formatCode>
                <c:ptCount val="18"/>
                <c:pt idx="0">
                  <c:v>215.97640000000001</c:v>
                </c:pt>
                <c:pt idx="1">
                  <c:v>214.58985000000001</c:v>
                </c:pt>
                <c:pt idx="2">
                  <c:v>223.50694999999999</c:v>
                </c:pt>
                <c:pt idx="3">
                  <c:v>261.11756999999994</c:v>
                </c:pt>
                <c:pt idx="4">
                  <c:v>240.15077000000002</c:v>
                </c:pt>
                <c:pt idx="5">
                  <c:v>258.13350035999997</c:v>
                </c:pt>
                <c:pt idx="6">
                  <c:v>258.44337999999999</c:v>
                </c:pt>
                <c:pt idx="7">
                  <c:v>278.05488826999999</c:v>
                </c:pt>
                <c:pt idx="8">
                  <c:v>281.07967000000002</c:v>
                </c:pt>
                <c:pt idx="9">
                  <c:v>280.27003999999999</c:v>
                </c:pt>
                <c:pt idx="10">
                  <c:v>289.21501999999998</c:v>
                </c:pt>
                <c:pt idx="11">
                  <c:v>290.46808999999996</c:v>
                </c:pt>
                <c:pt idx="12">
                  <c:v>316.51496000000003</c:v>
                </c:pt>
                <c:pt idx="13">
                  <c:v>317.76934</c:v>
                </c:pt>
                <c:pt idx="14">
                  <c:v>306.87956000000003</c:v>
                </c:pt>
                <c:pt idx="15">
                  <c:v>297.95772999999997</c:v>
                </c:pt>
                <c:pt idx="16">
                  <c:v>264.42795999999998</c:v>
                </c:pt>
                <c:pt idx="17">
                  <c:v>59.78425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9F-43F4-8FA2-DA8AD5422311}"/>
            </c:ext>
          </c:extLst>
        </c:ser>
        <c:ser>
          <c:idx val="12"/>
          <c:order val="11"/>
          <c:tx>
            <c:strRef>
              <c:f>'M - Cuadro 7A y 7B'!$B$18</c:f>
              <c:strCache>
                <c:ptCount val="1"/>
                <c:pt idx="0">
                  <c:v>8. Servicios profesionales, de consultoría, técnicos, de investigación y desarrollo y otros</c:v>
                </c:pt>
              </c:strCache>
            </c:strRef>
          </c:tx>
          <c:spPr>
            <a:solidFill>
              <a:srgbClr val="E0D6BE"/>
            </a:solidFill>
            <a:ln>
              <a:noFill/>
            </a:ln>
            <a:effectLst/>
          </c:spPr>
          <c:invertIfNegative val="0"/>
          <c:cat>
            <c:strRef>
              <c:f>'M - Cuadro 7A y 7B'!$C$6:$T$6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 *</c:v>
                </c:pt>
              </c:strCache>
            </c:strRef>
          </c:cat>
          <c:val>
            <c:numRef>
              <c:f>'M - Cuadro 7A y 7B'!$C$18:$T$18</c:f>
              <c:numCache>
                <c:formatCode>#,##0.0</c:formatCode>
                <c:ptCount val="18"/>
                <c:pt idx="0">
                  <c:v>43.963509999999999</c:v>
                </c:pt>
                <c:pt idx="1">
                  <c:v>64.689979999999991</c:v>
                </c:pt>
                <c:pt idx="2">
                  <c:v>88.529869999999988</c:v>
                </c:pt>
                <c:pt idx="3">
                  <c:v>97.769890000000004</c:v>
                </c:pt>
                <c:pt idx="4">
                  <c:v>124.28152</c:v>
                </c:pt>
                <c:pt idx="5">
                  <c:v>95.548656609999995</c:v>
                </c:pt>
                <c:pt idx="6">
                  <c:v>115.12164000000001</c:v>
                </c:pt>
                <c:pt idx="7">
                  <c:v>133.87389073</c:v>
                </c:pt>
                <c:pt idx="8">
                  <c:v>102.91201999999998</c:v>
                </c:pt>
                <c:pt idx="9">
                  <c:v>72.171639999999996</c:v>
                </c:pt>
                <c:pt idx="10">
                  <c:v>126.12378</c:v>
                </c:pt>
                <c:pt idx="11">
                  <c:v>78.178509999999989</c:v>
                </c:pt>
                <c:pt idx="12">
                  <c:v>60.558779999999999</c:v>
                </c:pt>
                <c:pt idx="13">
                  <c:v>99.338179999999994</c:v>
                </c:pt>
                <c:pt idx="14">
                  <c:v>148.45663999999999</c:v>
                </c:pt>
                <c:pt idx="15">
                  <c:v>197.95339999999999</c:v>
                </c:pt>
                <c:pt idx="16">
                  <c:v>219.09672</c:v>
                </c:pt>
                <c:pt idx="17">
                  <c:v>36.264969999999998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39F-43F4-8FA2-DA8AD5422311}"/>
            </c:ext>
          </c:extLst>
        </c:ser>
        <c:ser>
          <c:idx val="13"/>
          <c:order val="12"/>
          <c:tx>
            <c:strRef>
              <c:f>'M - Cuadro 7A y 7B'!$B$19</c:f>
              <c:strCache>
                <c:ptCount val="1"/>
                <c:pt idx="0">
                  <c:v>9. Otros Servicios</c:v>
                </c:pt>
              </c:strCache>
            </c:strRef>
          </c:tx>
          <c:spPr>
            <a:solidFill>
              <a:srgbClr val="EDEDED"/>
            </a:solidFill>
            <a:ln>
              <a:noFill/>
            </a:ln>
            <a:effectLst/>
          </c:spPr>
          <c:invertIfNegative val="0"/>
          <c:cat>
            <c:strRef>
              <c:f>'M - Cuadro 7A y 7B'!$C$6:$T$6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 *</c:v>
                </c:pt>
              </c:strCache>
            </c:strRef>
          </c:cat>
          <c:val>
            <c:numRef>
              <c:f>'M - Cuadro 7A y 7B'!$C$19:$T$19</c:f>
              <c:numCache>
                <c:formatCode>#,##0.0</c:formatCode>
                <c:ptCount val="18"/>
                <c:pt idx="0">
                  <c:v>77.941739999999996</c:v>
                </c:pt>
                <c:pt idx="1">
                  <c:v>87.135339999999999</c:v>
                </c:pt>
                <c:pt idx="2">
                  <c:v>90.490929999999992</c:v>
                </c:pt>
                <c:pt idx="3">
                  <c:v>91.123889999999989</c:v>
                </c:pt>
                <c:pt idx="4">
                  <c:v>93.429420000000007</c:v>
                </c:pt>
                <c:pt idx="5">
                  <c:v>103.8317275985371</c:v>
                </c:pt>
                <c:pt idx="6">
                  <c:v>108.33330759388122</c:v>
                </c:pt>
                <c:pt idx="7">
                  <c:v>112.66738034426267</c:v>
                </c:pt>
                <c:pt idx="8">
                  <c:v>108.58577771</c:v>
                </c:pt>
                <c:pt idx="9">
                  <c:v>107.33386381</c:v>
                </c:pt>
                <c:pt idx="10">
                  <c:v>121.14862003000582</c:v>
                </c:pt>
                <c:pt idx="11">
                  <c:v>149.89891253656734</c:v>
                </c:pt>
                <c:pt idx="12">
                  <c:v>118.72177458869453</c:v>
                </c:pt>
                <c:pt idx="13">
                  <c:v>178.24872961203312</c:v>
                </c:pt>
                <c:pt idx="14">
                  <c:v>234.67722769486409</c:v>
                </c:pt>
                <c:pt idx="15">
                  <c:v>252.7769147011895</c:v>
                </c:pt>
                <c:pt idx="16">
                  <c:v>261.16134016792211</c:v>
                </c:pt>
                <c:pt idx="17">
                  <c:v>53.032866708717997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9F-43F4-8FA2-DA8AD5422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52400792"/>
        <c:axId val="252402432"/>
        <c:extLst>
          <c:ext xmlns:c15="http://schemas.microsoft.com/office/drawing/2012/chart" uri="{02D57815-91ED-43cb-92C2-25804820EDAC}">
            <c15:filteredBar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'M - Cuadro 7A y 7B'!$B$9</c15:sqref>
                        </c15:formulaRef>
                      </c:ext>
                    </c:extLst>
                    <c:strCache>
                      <c:ptCount val="1"/>
                      <c:pt idx="0">
                        <c:v>2.1 Transporte marítimo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 - Cuadro 7A y 7B'!$C$6:$T$6</c15:sqref>
                        </c15:formulaRef>
                      </c:ext>
                    </c:extLst>
                    <c:strCache>
                      <c:ptCount val="1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  <c:pt idx="15">
                        <c:v>2023</c:v>
                      </c:pt>
                      <c:pt idx="16">
                        <c:v>2024</c:v>
                      </c:pt>
                      <c:pt idx="17">
                        <c:v>2025 *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 - Cuadro 7A y 7B'!$C$9:$T$9</c15:sqref>
                        </c15:formulaRef>
                      </c:ext>
                    </c:extLst>
                    <c:numCache>
                      <c:formatCode>#,##0.0</c:formatCode>
                      <c:ptCount val="18"/>
                      <c:pt idx="0">
                        <c:v>689.88067999999998</c:v>
                      </c:pt>
                      <c:pt idx="1">
                        <c:v>528.68075999999996</c:v>
                      </c:pt>
                      <c:pt idx="2">
                        <c:v>611.24665000000005</c:v>
                      </c:pt>
                      <c:pt idx="3">
                        <c:v>653.30265999999995</c:v>
                      </c:pt>
                      <c:pt idx="4">
                        <c:v>689.73963000000003</c:v>
                      </c:pt>
                      <c:pt idx="5">
                        <c:v>675.09762999999998</c:v>
                      </c:pt>
                      <c:pt idx="6">
                        <c:v>690.90505000000007</c:v>
                      </c:pt>
                      <c:pt idx="7">
                        <c:v>704.80100114999993</c:v>
                      </c:pt>
                      <c:pt idx="8">
                        <c:v>717.50310999999999</c:v>
                      </c:pt>
                      <c:pt idx="9">
                        <c:v>747.10830999999996</c:v>
                      </c:pt>
                      <c:pt idx="10">
                        <c:v>812.96510999999998</c:v>
                      </c:pt>
                      <c:pt idx="11">
                        <c:v>877.13459</c:v>
                      </c:pt>
                      <c:pt idx="12">
                        <c:v>881.92326000000003</c:v>
                      </c:pt>
                      <c:pt idx="13">
                        <c:v>1657.2773499999998</c:v>
                      </c:pt>
                      <c:pt idx="14">
                        <c:v>1821.8184799999999</c:v>
                      </c:pt>
                      <c:pt idx="15">
                        <c:v>1527.2776800000001</c:v>
                      </c:pt>
                      <c:pt idx="16">
                        <c:v>1827.6961100000001</c:v>
                      </c:pt>
                      <c:pt idx="17">
                        <c:v>462.84219000000002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C39F-43F4-8FA2-DA8AD5422311}"/>
                  </c:ext>
                </c:extLst>
              </c15:ser>
            </c15:filteredBarSeries>
            <c15:filteredBar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 - Cuadro 7A y 7B'!$B$10</c15:sqref>
                        </c15:formulaRef>
                      </c:ext>
                    </c:extLst>
                    <c:strCache>
                      <c:ptCount val="1"/>
                      <c:pt idx="0">
                        <c:v>        2.2 Transporte aéreo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 - Cuadro 7A y 7B'!$C$6:$T$6</c15:sqref>
                        </c15:formulaRef>
                      </c:ext>
                    </c:extLst>
                    <c:strCache>
                      <c:ptCount val="1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  <c:pt idx="15">
                        <c:v>2023</c:v>
                      </c:pt>
                      <c:pt idx="16">
                        <c:v>2024</c:v>
                      </c:pt>
                      <c:pt idx="17">
                        <c:v>2025 *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 - Cuadro 7A y 7B'!$C$10:$T$10</c15:sqref>
                        </c15:formulaRef>
                      </c:ext>
                    </c:extLst>
                    <c:numCache>
                      <c:formatCode>#,##0.0</c:formatCode>
                      <c:ptCount val="18"/>
                      <c:pt idx="0">
                        <c:v>226.55378000000002</c:v>
                      </c:pt>
                      <c:pt idx="1">
                        <c:v>222.75543999999999</c:v>
                      </c:pt>
                      <c:pt idx="2">
                        <c:v>309.44461000000001</c:v>
                      </c:pt>
                      <c:pt idx="3">
                        <c:v>325.75434000000001</c:v>
                      </c:pt>
                      <c:pt idx="4">
                        <c:v>311.88873999999998</c:v>
                      </c:pt>
                      <c:pt idx="5">
                        <c:v>335.07409000000001</c:v>
                      </c:pt>
                      <c:pt idx="6">
                        <c:v>359.64769000000001</c:v>
                      </c:pt>
                      <c:pt idx="7">
                        <c:v>368.74398279999997</c:v>
                      </c:pt>
                      <c:pt idx="8">
                        <c:v>384.89377999999999</c:v>
                      </c:pt>
                      <c:pt idx="9">
                        <c:v>397.45229</c:v>
                      </c:pt>
                      <c:pt idx="10">
                        <c:v>415.09908000000001</c:v>
                      </c:pt>
                      <c:pt idx="11">
                        <c:v>432.47496000000001</c:v>
                      </c:pt>
                      <c:pt idx="12">
                        <c:v>227.3416</c:v>
                      </c:pt>
                      <c:pt idx="13">
                        <c:v>341.38733000000002</c:v>
                      </c:pt>
                      <c:pt idx="14">
                        <c:v>502.04498999999998</c:v>
                      </c:pt>
                      <c:pt idx="15">
                        <c:v>556.26602000000003</c:v>
                      </c:pt>
                      <c:pt idx="16">
                        <c:v>648.56043</c:v>
                      </c:pt>
                      <c:pt idx="17">
                        <c:v>161.46612999999999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39F-43F4-8FA2-DA8AD5422311}"/>
                  </c:ext>
                </c:extLst>
              </c15:ser>
            </c15:filteredBarSeries>
            <c15:filteredBar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 - Cuadro 7A y 7B'!$B$11</c15:sqref>
                        </c15:formulaRef>
                      </c:ext>
                    </c:extLst>
                    <c:strCache>
                      <c:ptCount val="1"/>
                      <c:pt idx="0">
                        <c:v>2.3 Otras modalidades de transporte (terrestre)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 - Cuadro 7A y 7B'!$C$6:$T$6</c15:sqref>
                        </c15:formulaRef>
                      </c:ext>
                    </c:extLst>
                    <c:strCache>
                      <c:ptCount val="1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  <c:pt idx="15">
                        <c:v>2023</c:v>
                      </c:pt>
                      <c:pt idx="16">
                        <c:v>2024</c:v>
                      </c:pt>
                      <c:pt idx="17">
                        <c:v>2025 *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 - Cuadro 7A y 7B'!$C$11:$T$11</c15:sqref>
                        </c15:formulaRef>
                      </c:ext>
                    </c:extLst>
                    <c:numCache>
                      <c:formatCode>#,##0.0</c:formatCode>
                      <c:ptCount val="18"/>
                      <c:pt idx="0">
                        <c:v>172.91919000000001</c:v>
                      </c:pt>
                      <c:pt idx="1">
                        <c:v>159.76656</c:v>
                      </c:pt>
                      <c:pt idx="2">
                        <c:v>169.18228999999999</c:v>
                      </c:pt>
                      <c:pt idx="3">
                        <c:v>177.97280000000001</c:v>
                      </c:pt>
                      <c:pt idx="4">
                        <c:v>180.78906999999998</c:v>
                      </c:pt>
                      <c:pt idx="5">
                        <c:v>201.46447000000001</c:v>
                      </c:pt>
                      <c:pt idx="6">
                        <c:v>209.54467</c:v>
                      </c:pt>
                      <c:pt idx="7">
                        <c:v>224.08594042000001</c:v>
                      </c:pt>
                      <c:pt idx="8">
                        <c:v>247.72338000000002</c:v>
                      </c:pt>
                      <c:pt idx="9">
                        <c:v>240.31240000000003</c:v>
                      </c:pt>
                      <c:pt idx="10">
                        <c:v>240.57029</c:v>
                      </c:pt>
                      <c:pt idx="11">
                        <c:v>252.41929999999996</c:v>
                      </c:pt>
                      <c:pt idx="12">
                        <c:v>228.79057999999998</c:v>
                      </c:pt>
                      <c:pt idx="13">
                        <c:v>316.84782999999999</c:v>
                      </c:pt>
                      <c:pt idx="14">
                        <c:v>384.3741</c:v>
                      </c:pt>
                      <c:pt idx="15">
                        <c:v>397.32258999999999</c:v>
                      </c:pt>
                      <c:pt idx="16">
                        <c:v>433.74102000000005</c:v>
                      </c:pt>
                      <c:pt idx="17">
                        <c:v>106.00536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39F-43F4-8FA2-DA8AD5422311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 - Cuadro 7A y 7B'!$B$12</c15:sqref>
                        </c15:formulaRef>
                      </c:ext>
                    </c:extLst>
                    <c:strCache>
                      <c:ptCount val="1"/>
                      <c:pt idx="0">
                        <c:v>        2.4 Servicios postales y de mensajería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 - Cuadro 7A y 7B'!$C$6:$T$6</c15:sqref>
                        </c15:formulaRef>
                      </c:ext>
                    </c:extLst>
                    <c:strCache>
                      <c:ptCount val="18"/>
                      <c:pt idx="0">
                        <c:v>2008</c:v>
                      </c:pt>
                      <c:pt idx="1">
                        <c:v>2009</c:v>
                      </c:pt>
                      <c:pt idx="2">
                        <c:v>2010</c:v>
                      </c:pt>
                      <c:pt idx="3">
                        <c:v>2011</c:v>
                      </c:pt>
                      <c:pt idx="4">
                        <c:v>2012</c:v>
                      </c:pt>
                      <c:pt idx="5">
                        <c:v>2013</c:v>
                      </c:pt>
                      <c:pt idx="6">
                        <c:v>2014</c:v>
                      </c:pt>
                      <c:pt idx="7">
                        <c:v>2015</c:v>
                      </c:pt>
                      <c:pt idx="8">
                        <c:v>2016</c:v>
                      </c:pt>
                      <c:pt idx="9">
                        <c:v>2017</c:v>
                      </c:pt>
                      <c:pt idx="10">
                        <c:v>2018</c:v>
                      </c:pt>
                      <c:pt idx="11">
                        <c:v>2019</c:v>
                      </c:pt>
                      <c:pt idx="12">
                        <c:v>2020</c:v>
                      </c:pt>
                      <c:pt idx="13">
                        <c:v>2021</c:v>
                      </c:pt>
                      <c:pt idx="14">
                        <c:v>2022</c:v>
                      </c:pt>
                      <c:pt idx="15">
                        <c:v>2023</c:v>
                      </c:pt>
                      <c:pt idx="16">
                        <c:v>2024</c:v>
                      </c:pt>
                      <c:pt idx="17">
                        <c:v>2025 *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 - Cuadro 7A y 7B'!$C$12:$T$12</c15:sqref>
                        </c15:formulaRef>
                      </c:ext>
                    </c:extLst>
                    <c:numCache>
                      <c:formatCode>#,##0.0</c:formatCode>
                      <c:ptCount val="18"/>
                      <c:pt idx="0">
                        <c:v>5.5581000000000005</c:v>
                      </c:pt>
                      <c:pt idx="1">
                        <c:v>11.88134</c:v>
                      </c:pt>
                      <c:pt idx="2">
                        <c:v>12.548950000000001</c:v>
                      </c:pt>
                      <c:pt idx="3">
                        <c:v>11.591900000000001</c:v>
                      </c:pt>
                      <c:pt idx="4">
                        <c:v>9.2048000000000005</c:v>
                      </c:pt>
                      <c:pt idx="5">
                        <c:v>11.807660000000002</c:v>
                      </c:pt>
                      <c:pt idx="6">
                        <c:v>15.956230000000001</c:v>
                      </c:pt>
                      <c:pt idx="7">
                        <c:v>13.88840997</c:v>
                      </c:pt>
                      <c:pt idx="8">
                        <c:v>11.538140000000002</c:v>
                      </c:pt>
                      <c:pt idx="9">
                        <c:v>9.8246299999999991</c:v>
                      </c:pt>
                      <c:pt idx="10">
                        <c:v>9.7234200000000008</c:v>
                      </c:pt>
                      <c:pt idx="11">
                        <c:v>9.9304199999999998</c:v>
                      </c:pt>
                      <c:pt idx="12">
                        <c:v>13.38157</c:v>
                      </c:pt>
                      <c:pt idx="13">
                        <c:v>11.875720000000001</c:v>
                      </c:pt>
                      <c:pt idx="14">
                        <c:v>12.341149999999999</c:v>
                      </c:pt>
                      <c:pt idx="15">
                        <c:v>13.67886</c:v>
                      </c:pt>
                      <c:pt idx="16">
                        <c:v>16.14959</c:v>
                      </c:pt>
                      <c:pt idx="17">
                        <c:v>2.7864300000000002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39F-43F4-8FA2-DA8AD5422311}"/>
                  </c:ext>
                </c:extLst>
              </c15:ser>
            </c15:filteredBarSeries>
          </c:ext>
        </c:extLst>
      </c:barChart>
      <c:catAx>
        <c:axId val="2524007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252402432"/>
        <c:crosses val="autoZero"/>
        <c:auto val="1"/>
        <c:lblAlgn val="ctr"/>
        <c:lblOffset val="100"/>
        <c:noMultiLvlLbl val="0"/>
      </c:catAx>
      <c:valAx>
        <c:axId val="25240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cross"/>
        <c:minorTickMark val="none"/>
        <c:tickLblPos val="nextTo"/>
        <c:spPr>
          <a:noFill/>
          <a:ln>
            <a:solidFill>
              <a:schemeClr val="tx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252400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371621621621617"/>
          <c:y val="0.24700098039215687"/>
          <c:w val="0.41056306306306306"/>
          <c:h val="0.63220380116959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>
                  <a:lumMod val="7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2">
              <a:lumMod val="75000"/>
            </a:schemeClr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GT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'Gráfico - Serie X y M'!$B$4</c:f>
          <c:strCache>
            <c:ptCount val="1"/>
            <c:pt idx="0">
              <c:v>Total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0" normalizeH="0" baseline="0">
              <a:solidFill>
                <a:schemeClr val="tx2">
                  <a:lumMod val="75000"/>
                </a:schemeClr>
              </a:solidFill>
              <a:latin typeface="Franklin Gothic Book" panose="020B0503020102020204" pitchFamily="34" charset="0"/>
              <a:ea typeface="+mj-ea"/>
              <a:cs typeface="Segoe UI" panose="020B0502040204020203" pitchFamily="34" charset="0"/>
            </a:defRPr>
          </a:pPr>
          <a:endParaRPr lang="es-GT"/>
        </a:p>
      </c:txPr>
    </c:title>
    <c:autoTitleDeleted val="0"/>
    <c:plotArea>
      <c:layout>
        <c:manualLayout>
          <c:layoutTarget val="inner"/>
          <c:xMode val="edge"/>
          <c:yMode val="edge"/>
          <c:x val="6.889276564384729E-2"/>
          <c:y val="0.17115805021330657"/>
          <c:w val="0.90887502237684947"/>
          <c:h val="0.712999261242652"/>
        </c:manualLayout>
      </c:layout>
      <c:lineChart>
        <c:grouping val="standard"/>
        <c:varyColors val="0"/>
        <c:ser>
          <c:idx val="0"/>
          <c:order val="0"/>
          <c:tx>
            <c:strRef>
              <c:f>'Gráfico - Serie X y M'!$D$6</c:f>
              <c:strCache>
                <c:ptCount val="1"/>
                <c:pt idx="0">
                  <c:v>Exportación</c:v>
                </c:pt>
              </c:strCache>
            </c:strRef>
          </c:tx>
          <c:spPr>
            <a:ln w="38100" cap="rnd">
              <a:solidFill>
                <a:srgbClr val="21383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213830"/>
              </a:solidFill>
              <a:ln>
                <a:solidFill>
                  <a:schemeClr val="tx2"/>
                </a:solidFill>
              </a:ln>
              <a:effectLst/>
            </c:spPr>
          </c:marker>
          <c:cat>
            <c:multiLvlStrRef>
              <c:f>'Gráfico - Serie X y M'!$B$7:$C$75</c:f>
              <c:multiLvlStrCache>
                <c:ptCount val="6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 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  <c:pt idx="68">
                    <c:v>I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  <c:pt idx="68">
                    <c:v>2025</c:v>
                  </c:pt>
                </c:lvl>
              </c:multiLvlStrCache>
            </c:multiLvlStrRef>
          </c:cat>
          <c:val>
            <c:numRef>
              <c:f>'Gráfico - Serie X y M'!$D$7:$D$75</c:f>
              <c:numCache>
                <c:formatCode>#,##0.0</c:formatCode>
                <c:ptCount val="69"/>
                <c:pt idx="0">
                  <c:v>618.64663000000007</c:v>
                </c:pt>
                <c:pt idx="1">
                  <c:v>509.6053</c:v>
                </c:pt>
                <c:pt idx="2">
                  <c:v>554.85975999999994</c:v>
                </c:pt>
                <c:pt idx="3">
                  <c:v>542.90260000000001</c:v>
                </c:pt>
                <c:pt idx="4">
                  <c:v>509.52767999999998</c:v>
                </c:pt>
                <c:pt idx="5">
                  <c:v>585.87626999999998</c:v>
                </c:pt>
                <c:pt idx="6">
                  <c:v>559.48258999999996</c:v>
                </c:pt>
                <c:pt idx="7">
                  <c:v>591.63405999999998</c:v>
                </c:pt>
                <c:pt idx="8">
                  <c:v>599.80032999999992</c:v>
                </c:pt>
                <c:pt idx="9">
                  <c:v>563.97300999999993</c:v>
                </c:pt>
                <c:pt idx="10">
                  <c:v>602.4508800000001</c:v>
                </c:pt>
                <c:pt idx="11">
                  <c:v>638.50112000000013</c:v>
                </c:pt>
                <c:pt idx="12">
                  <c:v>627.57846000000006</c:v>
                </c:pt>
                <c:pt idx="13">
                  <c:v>586.27617999999995</c:v>
                </c:pt>
                <c:pt idx="14">
                  <c:v>695.13754999999992</c:v>
                </c:pt>
                <c:pt idx="15">
                  <c:v>683.35220000000004</c:v>
                </c:pt>
                <c:pt idx="16">
                  <c:v>679.2432</c:v>
                </c:pt>
                <c:pt idx="17">
                  <c:v>636.37944999999991</c:v>
                </c:pt>
                <c:pt idx="18">
                  <c:v>742.38837000000012</c:v>
                </c:pt>
                <c:pt idx="19">
                  <c:v>737.25335999999993</c:v>
                </c:pt>
                <c:pt idx="20">
                  <c:v>750.46975170002941</c:v>
                </c:pt>
                <c:pt idx="21">
                  <c:v>681.82410741498688</c:v>
                </c:pt>
                <c:pt idx="22">
                  <c:v>764.98811637277822</c:v>
                </c:pt>
                <c:pt idx="23">
                  <c:v>799.86283818696666</c:v>
                </c:pt>
                <c:pt idx="24">
                  <c:v>803.54998538750715</c:v>
                </c:pt>
                <c:pt idx="25">
                  <c:v>753.59460744563717</c:v>
                </c:pt>
                <c:pt idx="26">
                  <c:v>817.39073233295369</c:v>
                </c:pt>
                <c:pt idx="27">
                  <c:v>822.07878322417309</c:v>
                </c:pt>
                <c:pt idx="28">
                  <c:v>793.01973146718785</c:v>
                </c:pt>
                <c:pt idx="29">
                  <c:v>771.48944030841585</c:v>
                </c:pt>
                <c:pt idx="30">
                  <c:v>828.38634873719582</c:v>
                </c:pt>
                <c:pt idx="31">
                  <c:v>849.69097787792998</c:v>
                </c:pt>
                <c:pt idx="32">
                  <c:v>873.13403520255986</c:v>
                </c:pt>
                <c:pt idx="33">
                  <c:v>806.93158534801455</c:v>
                </c:pt>
                <c:pt idx="34">
                  <c:v>830.59200096599341</c:v>
                </c:pt>
                <c:pt idx="35">
                  <c:v>903.45406648343237</c:v>
                </c:pt>
                <c:pt idx="36">
                  <c:v>909.98587708744765</c:v>
                </c:pt>
                <c:pt idx="37">
                  <c:v>912.19638979053593</c:v>
                </c:pt>
                <c:pt idx="38">
                  <c:v>899.82785861347804</c:v>
                </c:pt>
                <c:pt idx="39">
                  <c:v>878.12829084905331</c:v>
                </c:pt>
                <c:pt idx="40">
                  <c:v>923.78791898650684</c:v>
                </c:pt>
                <c:pt idx="41">
                  <c:v>934.41343471449818</c:v>
                </c:pt>
                <c:pt idx="42">
                  <c:v>958.43412951460061</c:v>
                </c:pt>
                <c:pt idx="43">
                  <c:v>890.34610031356397</c:v>
                </c:pt>
                <c:pt idx="44">
                  <c:v>917.03106279787039</c:v>
                </c:pt>
                <c:pt idx="45">
                  <c:v>963.2879859678103</c:v>
                </c:pt>
                <c:pt idx="46">
                  <c:v>926.00622678462912</c:v>
                </c:pt>
                <c:pt idx="47">
                  <c:v>872.75275328795544</c:v>
                </c:pt>
                <c:pt idx="48">
                  <c:v>795.61610697791139</c:v>
                </c:pt>
                <c:pt idx="49">
                  <c:v>581.73296170839274</c:v>
                </c:pt>
                <c:pt idx="50">
                  <c:v>579.29662950182137</c:v>
                </c:pt>
                <c:pt idx="51">
                  <c:v>629.06596259876994</c:v>
                </c:pt>
                <c:pt idx="52">
                  <c:v>646.85097339788319</c:v>
                </c:pt>
                <c:pt idx="53">
                  <c:v>764.50128593200998</c:v>
                </c:pt>
                <c:pt idx="54">
                  <c:v>738.83169639452399</c:v>
                </c:pt>
                <c:pt idx="55">
                  <c:v>734.36231734516741</c:v>
                </c:pt>
                <c:pt idx="56">
                  <c:v>831.73577397755469</c:v>
                </c:pt>
                <c:pt idx="57">
                  <c:v>1006.0973868921915</c:v>
                </c:pt>
                <c:pt idx="58">
                  <c:v>1052.3627992870586</c:v>
                </c:pt>
                <c:pt idx="59">
                  <c:v>996.11100585624501</c:v>
                </c:pt>
                <c:pt idx="60">
                  <c:v>1029.8585212649716</c:v>
                </c:pt>
                <c:pt idx="61">
                  <c:v>1078.7921376051381</c:v>
                </c:pt>
                <c:pt idx="62">
                  <c:v>1130.7535731564872</c:v>
                </c:pt>
                <c:pt idx="63">
                  <c:v>1054.6238736852513</c:v>
                </c:pt>
                <c:pt idx="64">
                  <c:v>1133.3523565746486</c:v>
                </c:pt>
                <c:pt idx="65">
                  <c:v>1156.6003200436151</c:v>
                </c:pt>
                <c:pt idx="66">
                  <c:v>1215.8332567609152</c:v>
                </c:pt>
                <c:pt idx="67">
                  <c:v>1161.8844991291069</c:v>
                </c:pt>
                <c:pt idx="68">
                  <c:v>1143.6734314241328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3E-4C72-B79A-D3ABD1A67C41}"/>
            </c:ext>
          </c:extLst>
        </c:ser>
        <c:ser>
          <c:idx val="1"/>
          <c:order val="1"/>
          <c:tx>
            <c:strRef>
              <c:f>'Gráfico - Serie X y M'!$F$6</c:f>
              <c:strCache>
                <c:ptCount val="1"/>
                <c:pt idx="0">
                  <c:v>Importación </c:v>
                </c:pt>
              </c:strCache>
            </c:strRef>
          </c:tx>
          <c:spPr>
            <a:ln w="38100" cap="rnd">
              <a:solidFill>
                <a:srgbClr val="BCA58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BCA580"/>
              </a:solidFill>
              <a:ln>
                <a:noFill/>
              </a:ln>
              <a:effectLst/>
            </c:spPr>
          </c:marker>
          <c:cat>
            <c:multiLvlStrRef>
              <c:f>'Gráfico - Serie X y M'!$B$7:$C$75</c:f>
              <c:multiLvlStrCache>
                <c:ptCount val="6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 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  <c:pt idx="68">
                    <c:v>I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  <c:pt idx="68">
                    <c:v>2025</c:v>
                  </c:pt>
                </c:lvl>
              </c:multiLvlStrCache>
            </c:multiLvlStrRef>
          </c:cat>
          <c:val>
            <c:numRef>
              <c:f>'Gráfico - Serie X y M'!$F$7:$F$75</c:f>
              <c:numCache>
                <c:formatCode>#,##0.0</c:formatCode>
                <c:ptCount val="69"/>
                <c:pt idx="0">
                  <c:v>572.31984999999997</c:v>
                </c:pt>
                <c:pt idx="1">
                  <c:v>598.21424999999999</c:v>
                </c:pt>
                <c:pt idx="2">
                  <c:v>619.36730999999986</c:v>
                </c:pt>
                <c:pt idx="3">
                  <c:v>654.73747999999989</c:v>
                </c:pt>
                <c:pt idx="4">
                  <c:v>479.3091</c:v>
                </c:pt>
                <c:pt idx="5">
                  <c:v>518.68466999999998</c:v>
                </c:pt>
                <c:pt idx="6">
                  <c:v>576.09726999999998</c:v>
                </c:pt>
                <c:pt idx="7">
                  <c:v>623.61416999999994</c:v>
                </c:pt>
                <c:pt idx="8">
                  <c:v>598.26516000000004</c:v>
                </c:pt>
                <c:pt idx="9">
                  <c:v>588.10079999999994</c:v>
                </c:pt>
                <c:pt idx="10">
                  <c:v>619.99117999999999</c:v>
                </c:pt>
                <c:pt idx="11">
                  <c:v>662.41854000000001</c:v>
                </c:pt>
                <c:pt idx="12">
                  <c:v>613.25447999999994</c:v>
                </c:pt>
                <c:pt idx="13">
                  <c:v>681.37022999999999</c:v>
                </c:pt>
                <c:pt idx="14">
                  <c:v>669.77028999999982</c:v>
                </c:pt>
                <c:pt idx="15">
                  <c:v>720.79454999999996</c:v>
                </c:pt>
                <c:pt idx="16">
                  <c:v>647.61684000000014</c:v>
                </c:pt>
                <c:pt idx="17">
                  <c:v>704.06569000000002</c:v>
                </c:pt>
                <c:pt idx="18">
                  <c:v>690.33519000000001</c:v>
                </c:pt>
                <c:pt idx="19">
                  <c:v>830.02285999999992</c:v>
                </c:pt>
                <c:pt idx="20">
                  <c:v>682.08953446654789</c:v>
                </c:pt>
                <c:pt idx="21">
                  <c:v>726.4472946552155</c:v>
                </c:pt>
                <c:pt idx="22">
                  <c:v>726.20896928733623</c:v>
                </c:pt>
                <c:pt idx="23">
                  <c:v>828.22640511943712</c:v>
                </c:pt>
                <c:pt idx="24">
                  <c:v>719.64929745660436</c:v>
                </c:pt>
                <c:pt idx="25">
                  <c:v>780.51544999759699</c:v>
                </c:pt>
                <c:pt idx="26">
                  <c:v>809.06845603333363</c:v>
                </c:pt>
                <c:pt idx="27">
                  <c:v>813.24304410634636</c:v>
                </c:pt>
                <c:pt idx="28">
                  <c:v>713.91043397816054</c:v>
                </c:pt>
                <c:pt idx="29">
                  <c:v>782.69941425816114</c:v>
                </c:pt>
                <c:pt idx="30">
                  <c:v>819.53202024846701</c:v>
                </c:pt>
                <c:pt idx="31">
                  <c:v>845.73544052947375</c:v>
                </c:pt>
                <c:pt idx="32">
                  <c:v>749.64728392016218</c:v>
                </c:pt>
                <c:pt idx="33">
                  <c:v>772.82645968610996</c:v>
                </c:pt>
                <c:pt idx="34">
                  <c:v>807.29049175501666</c:v>
                </c:pt>
                <c:pt idx="35">
                  <c:v>862.11885234871079</c:v>
                </c:pt>
                <c:pt idx="36">
                  <c:v>771.36005576253444</c:v>
                </c:pt>
                <c:pt idx="37">
                  <c:v>803.60468278308952</c:v>
                </c:pt>
                <c:pt idx="38">
                  <c:v>824.2102718784015</c:v>
                </c:pt>
                <c:pt idx="39">
                  <c:v>909.47194338597444</c:v>
                </c:pt>
                <c:pt idx="40">
                  <c:v>817.99384223301126</c:v>
                </c:pt>
                <c:pt idx="41">
                  <c:v>869.9185656579026</c:v>
                </c:pt>
                <c:pt idx="42">
                  <c:v>894.09161986362108</c:v>
                </c:pt>
                <c:pt idx="43">
                  <c:v>959.26836227547062</c:v>
                </c:pt>
                <c:pt idx="44">
                  <c:v>857.88490727117824</c:v>
                </c:pt>
                <c:pt idx="45">
                  <c:v>890.6436657154801</c:v>
                </c:pt>
                <c:pt idx="46">
                  <c:v>899.13813265322449</c:v>
                </c:pt>
                <c:pt idx="47">
                  <c:v>993.45034689668455</c:v>
                </c:pt>
                <c:pt idx="48">
                  <c:v>844.95681083627119</c:v>
                </c:pt>
                <c:pt idx="49">
                  <c:v>583.26164655467016</c:v>
                </c:pt>
                <c:pt idx="50">
                  <c:v>609.57027132110704</c:v>
                </c:pt>
                <c:pt idx="51">
                  <c:v>784.16807587664664</c:v>
                </c:pt>
                <c:pt idx="52">
                  <c:v>822.25585782590406</c:v>
                </c:pt>
                <c:pt idx="53">
                  <c:v>943.29458946364275</c:v>
                </c:pt>
                <c:pt idx="54">
                  <c:v>1047.932500269892</c:v>
                </c:pt>
                <c:pt idx="55">
                  <c:v>1240.5453320525944</c:v>
                </c:pt>
                <c:pt idx="56">
                  <c:v>1281.7391783403259</c:v>
                </c:pt>
                <c:pt idx="57">
                  <c:v>1359.2724189573471</c:v>
                </c:pt>
                <c:pt idx="58">
                  <c:v>1373.5113493115421</c:v>
                </c:pt>
                <c:pt idx="59">
                  <c:v>1370.8870010856492</c:v>
                </c:pt>
                <c:pt idx="60">
                  <c:v>1283.6358722055127</c:v>
                </c:pt>
                <c:pt idx="61">
                  <c:v>1374.8164428949049</c:v>
                </c:pt>
                <c:pt idx="62">
                  <c:v>1435.5319809218261</c:v>
                </c:pt>
                <c:pt idx="63">
                  <c:v>1546.6575086789455</c:v>
                </c:pt>
                <c:pt idx="64">
                  <c:v>1505.709607850147</c:v>
                </c:pt>
                <c:pt idx="65">
                  <c:v>1524.2869635084303</c:v>
                </c:pt>
                <c:pt idx="66">
                  <c:v>1629.2799963222865</c:v>
                </c:pt>
                <c:pt idx="67">
                  <c:v>1785.3254324870579</c:v>
                </c:pt>
                <c:pt idx="68">
                  <c:v>1577.4693867087178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3E-4C72-B79A-D3ABD1A67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635551"/>
        <c:axId val="1709800847"/>
      </c:lineChart>
      <c:catAx>
        <c:axId val="1672635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cap="none" spc="0" normalizeH="0" baseline="0">
                <a:solidFill>
                  <a:schemeClr val="tx2">
                    <a:lumMod val="75000"/>
                  </a:schemeClr>
                </a:solidFill>
                <a:latin typeface="Franklin Gothic Book" panose="020B0503020102020204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1709800847"/>
        <c:crosses val="autoZero"/>
        <c:auto val="0"/>
        <c:lblAlgn val="ctr"/>
        <c:lblOffset val="100"/>
        <c:tickLblSkip val="2"/>
        <c:noMultiLvlLbl val="0"/>
      </c:catAx>
      <c:valAx>
        <c:axId val="1709800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cap="all" baseline="0">
                    <a:solidFill>
                      <a:schemeClr val="tx2">
                        <a:lumMod val="75000"/>
                      </a:schemeClr>
                    </a:solidFill>
                    <a:latin typeface="Franklin Gothic Book" panose="020B0503020102020204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s-GT"/>
                  <a:t>Millones de US dólares</a:t>
                </a:r>
              </a:p>
            </c:rich>
          </c:tx>
          <c:layout>
            <c:manualLayout>
              <c:xMode val="edge"/>
              <c:yMode val="edge"/>
              <c:x val="8.1224668258625503E-3"/>
              <c:y val="0.405166480544505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cap="all" baseline="0">
                  <a:solidFill>
                    <a:schemeClr val="tx2">
                      <a:lumMod val="75000"/>
                    </a:schemeClr>
                  </a:solidFill>
                  <a:latin typeface="Franklin Gothic Book" panose="020B0503020102020204" pitchFamily="34" charset="0"/>
                  <a:ea typeface="+mn-ea"/>
                  <a:cs typeface="Segoe UI" panose="020B0502040204020203" pitchFamily="34" charset="0"/>
                </a:defRPr>
              </a:pPr>
              <a:endParaRPr lang="es-GT"/>
            </a:p>
          </c:txPr>
        </c:title>
        <c:numFmt formatCode="#,##0.0" sourceLinked="1"/>
        <c:majorTickMark val="cross"/>
        <c:minorTickMark val="none"/>
        <c:tickLblPos val="nextTo"/>
        <c:spPr>
          <a:noFill/>
          <a:ln>
            <a:solidFill>
              <a:schemeClr val="tx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Franklin Gothic Book" panose="020B0503020102020204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16726355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524347686775255"/>
          <c:y val="8.959596897449959E-2"/>
          <c:w val="0.26951295219024146"/>
          <c:h val="4.07387368643161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>
                  <a:lumMod val="75000"/>
                </a:schemeClr>
              </a:solidFill>
              <a:latin typeface="Franklin Gothic Book" panose="020B0503020102020204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2">
              <a:lumMod val="75000"/>
            </a:schemeClr>
          </a:solidFill>
          <a:latin typeface="Franklin Gothic Book" panose="020B0503020102020204" pitchFamily="34" charset="0"/>
          <a:cs typeface="Segoe UI" panose="020B0502040204020203" pitchFamily="34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'Gráfico - Serie X y M'!$B$4</c:f>
          <c:strCache>
            <c:ptCount val="1"/>
            <c:pt idx="0">
              <c:v>Total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0" normalizeH="0" baseline="0">
              <a:solidFill>
                <a:schemeClr val="tx2">
                  <a:lumMod val="75000"/>
                </a:schemeClr>
              </a:solidFill>
              <a:latin typeface="Franklin Gothic Book" panose="020B0503020102020204" pitchFamily="34" charset="0"/>
              <a:ea typeface="+mj-ea"/>
              <a:cs typeface="Segoe UI" panose="020B0502040204020203" pitchFamily="34" charset="0"/>
            </a:defRPr>
          </a:pPr>
          <a:endParaRPr lang="es-GT"/>
        </a:p>
      </c:txPr>
    </c:title>
    <c:autoTitleDeleted val="0"/>
    <c:plotArea>
      <c:layout>
        <c:manualLayout>
          <c:layoutTarget val="inner"/>
          <c:xMode val="edge"/>
          <c:yMode val="edge"/>
          <c:x val="6.889276564384729E-2"/>
          <c:y val="0.17115805021330657"/>
          <c:w val="0.90887502237684947"/>
          <c:h val="0.712999261242652"/>
        </c:manualLayout>
      </c:layout>
      <c:lineChart>
        <c:grouping val="standard"/>
        <c:varyColors val="0"/>
        <c:ser>
          <c:idx val="0"/>
          <c:order val="0"/>
          <c:tx>
            <c:strRef>
              <c:f>'Gráfico - Serie X y M'!$D$6</c:f>
              <c:strCache>
                <c:ptCount val="1"/>
                <c:pt idx="0">
                  <c:v>Exportación</c:v>
                </c:pt>
              </c:strCache>
            </c:strRef>
          </c:tx>
          <c:spPr>
            <a:ln w="38100" cap="rnd">
              <a:solidFill>
                <a:srgbClr val="21383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213830"/>
              </a:solidFill>
              <a:ln>
                <a:solidFill>
                  <a:schemeClr val="tx2"/>
                </a:solidFill>
              </a:ln>
              <a:effectLst/>
            </c:spPr>
          </c:marker>
          <c:cat>
            <c:multiLvlStrRef>
              <c:f>'Gráfico - Serie X y M'!$B$7:$C$75</c:f>
              <c:multiLvlStrCache>
                <c:ptCount val="6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 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  <c:pt idx="68">
                    <c:v>I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  <c:pt idx="68">
                    <c:v>2025</c:v>
                  </c:pt>
                </c:lvl>
              </c:multiLvlStrCache>
            </c:multiLvlStrRef>
          </c:cat>
          <c:val>
            <c:numRef>
              <c:f>'Gráfico - Serie X y M'!$E$7:$E$75</c:f>
              <c:numCache>
                <c:formatCode>#,##0.0</c:formatCode>
                <c:ptCount val="69"/>
                <c:pt idx="4">
                  <c:v>-17.638332564747031</c:v>
                </c:pt>
                <c:pt idx="5">
                  <c:v>14.966675189602626</c:v>
                </c:pt>
                <c:pt idx="6">
                  <c:v>0.83315286731190952</c:v>
                </c:pt>
                <c:pt idx="7">
                  <c:v>8.9760962647811908</c:v>
                </c:pt>
                <c:pt idx="8">
                  <c:v>17.716927567114695</c:v>
                </c:pt>
                <c:pt idx="9">
                  <c:v>-3.7385470485090764</c:v>
                </c:pt>
                <c:pt idx="10">
                  <c:v>7.6800048416162809</c:v>
                </c:pt>
                <c:pt idx="11">
                  <c:v>7.921629799339172</c:v>
                </c:pt>
                <c:pt idx="12">
                  <c:v>4.6312295293335666</c:v>
                </c:pt>
                <c:pt idx="13">
                  <c:v>3.9546520142869923</c:v>
                </c:pt>
                <c:pt idx="14">
                  <c:v>15.384933955113439</c:v>
                </c:pt>
                <c:pt idx="15">
                  <c:v>7.0244324708467047</c:v>
                </c:pt>
                <c:pt idx="16">
                  <c:v>8.2323953565901462</c:v>
                </c:pt>
                <c:pt idx="17">
                  <c:v>8.546018362881469</c:v>
                </c:pt>
                <c:pt idx="18">
                  <c:v>6.7973338514082826</c:v>
                </c:pt>
                <c:pt idx="19">
                  <c:v>7.8877568551033903</c:v>
                </c:pt>
                <c:pt idx="20">
                  <c:v>10.486163380072028</c:v>
                </c:pt>
                <c:pt idx="21">
                  <c:v>7.1411258510919851</c:v>
                </c:pt>
                <c:pt idx="22">
                  <c:v>3.0441945598875861</c:v>
                </c:pt>
                <c:pt idx="23">
                  <c:v>8.4922608134287287</c:v>
                </c:pt>
                <c:pt idx="24">
                  <c:v>7.0729344610140288</c:v>
                </c:pt>
                <c:pt idx="25">
                  <c:v>10.52624852218193</c:v>
                </c:pt>
                <c:pt idx="26">
                  <c:v>6.8501215690309749</c:v>
                </c:pt>
                <c:pt idx="27">
                  <c:v>2.7774693330625126</c:v>
                </c:pt>
                <c:pt idx="28">
                  <c:v>-1.3104665685783345</c:v>
                </c:pt>
                <c:pt idx="29">
                  <c:v>2.3745967242831796</c:v>
                </c:pt>
                <c:pt idx="30">
                  <c:v>1.3452093312654796</c:v>
                </c:pt>
                <c:pt idx="31">
                  <c:v>3.3588258470146286</c:v>
                </c:pt>
                <c:pt idx="32">
                  <c:v>10.102435104250219</c:v>
                </c:pt>
                <c:pt idx="33">
                  <c:v>4.5939896501279662</c:v>
                </c:pt>
                <c:pt idx="34">
                  <c:v>0.26625888175968271</c:v>
                </c:pt>
                <c:pt idx="35">
                  <c:v>6.3273695973298061</c:v>
                </c:pt>
                <c:pt idx="36">
                  <c:v>4.2206397184297657</c:v>
                </c:pt>
                <c:pt idx="37">
                  <c:v>13.045071769885254</c:v>
                </c:pt>
                <c:pt idx="38">
                  <c:v>8.3357241060547267</c:v>
                </c:pt>
                <c:pt idx="39">
                  <c:v>-2.8032167404986126</c:v>
                </c:pt>
                <c:pt idx="40">
                  <c:v>1.5167314401883516</c:v>
                </c:pt>
                <c:pt idx="41">
                  <c:v>2.4355550156325307</c:v>
                </c:pt>
                <c:pt idx="42">
                  <c:v>6.51305361799173</c:v>
                </c:pt>
                <c:pt idx="43">
                  <c:v>1.3913467532970003</c:v>
                </c:pt>
                <c:pt idx="44">
                  <c:v>-0.73142937353514981</c:v>
                </c:pt>
                <c:pt idx="45">
                  <c:v>3.0901258672650016</c:v>
                </c:pt>
                <c:pt idx="46">
                  <c:v>-3.3834252904155875</c:v>
                </c:pt>
                <c:pt idx="47">
                  <c:v>-1.97601213948289</c:v>
                </c:pt>
                <c:pt idx="48">
                  <c:v>-13.240004700551893</c:v>
                </c:pt>
                <c:pt idx="49">
                  <c:v>-39.609652546021458</c:v>
                </c:pt>
                <c:pt idx="50">
                  <c:v>-37.441389404765381</c:v>
                </c:pt>
                <c:pt idx="51">
                  <c:v>-27.921629553288113</c:v>
                </c:pt>
                <c:pt idx="52">
                  <c:v>-18.698104811515378</c:v>
                </c:pt>
                <c:pt idx="53">
                  <c:v>31.417907571693377</c:v>
                </c:pt>
                <c:pt idx="54">
                  <c:v>27.539443312469842</c:v>
                </c:pt>
                <c:pt idx="55">
                  <c:v>16.738523621815716</c:v>
                </c:pt>
                <c:pt idx="56">
                  <c:v>28.582286830068256</c:v>
                </c:pt>
                <c:pt idx="57">
                  <c:v>31.601791312312798</c:v>
                </c:pt>
                <c:pt idx="58">
                  <c:v>42.43606553732829</c:v>
                </c:pt>
                <c:pt idx="59">
                  <c:v>35.642990160135042</c:v>
                </c:pt>
                <c:pt idx="60">
                  <c:v>23.820395068490058</c:v>
                </c:pt>
                <c:pt idx="61">
                  <c:v>7.2254188968225748</c:v>
                </c:pt>
                <c:pt idx="62">
                  <c:v>7.4490255568265837</c:v>
                </c:pt>
                <c:pt idx="63">
                  <c:v>5.8741312449117373</c:v>
                </c:pt>
                <c:pt idx="64">
                  <c:v>10.049325530904568</c:v>
                </c:pt>
                <c:pt idx="65">
                  <c:v>7.2125277638013756</c:v>
                </c:pt>
                <c:pt idx="66">
                  <c:v>7.5241578381157694</c:v>
                </c:pt>
                <c:pt idx="67">
                  <c:v>10.170509896485342</c:v>
                </c:pt>
                <c:pt idx="68">
                  <c:v>0.91066778920175295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3E-4C72-B79A-D3ABD1A67C41}"/>
            </c:ext>
          </c:extLst>
        </c:ser>
        <c:ser>
          <c:idx val="1"/>
          <c:order val="1"/>
          <c:tx>
            <c:strRef>
              <c:f>'Gráfico - Serie X y M'!$F$6</c:f>
              <c:strCache>
                <c:ptCount val="1"/>
                <c:pt idx="0">
                  <c:v>Importación </c:v>
                </c:pt>
              </c:strCache>
            </c:strRef>
          </c:tx>
          <c:spPr>
            <a:ln w="38100" cap="rnd">
              <a:solidFill>
                <a:srgbClr val="BCA58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BCA580"/>
              </a:solidFill>
              <a:ln>
                <a:solidFill>
                  <a:srgbClr val="BCA580"/>
                </a:solidFill>
              </a:ln>
              <a:effectLst/>
            </c:spPr>
          </c:marker>
          <c:cat>
            <c:multiLvlStrRef>
              <c:f>'Gráfico - Serie X y M'!$B$7:$C$75</c:f>
              <c:multiLvlStrCache>
                <c:ptCount val="6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 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  <c:pt idx="48">
                    <c:v>I</c:v>
                  </c:pt>
                  <c:pt idx="49">
                    <c:v>II</c:v>
                  </c:pt>
                  <c:pt idx="50">
                    <c:v>III</c:v>
                  </c:pt>
                  <c:pt idx="51">
                    <c:v>IV</c:v>
                  </c:pt>
                  <c:pt idx="52">
                    <c:v>I</c:v>
                  </c:pt>
                  <c:pt idx="53">
                    <c:v>II</c:v>
                  </c:pt>
                  <c:pt idx="54">
                    <c:v>III</c:v>
                  </c:pt>
                  <c:pt idx="55">
                    <c:v>IV</c:v>
                  </c:pt>
                  <c:pt idx="56">
                    <c:v>I</c:v>
                  </c:pt>
                  <c:pt idx="57">
                    <c:v>II</c:v>
                  </c:pt>
                  <c:pt idx="58">
                    <c:v>III</c:v>
                  </c:pt>
                  <c:pt idx="59">
                    <c:v>IV</c:v>
                  </c:pt>
                  <c:pt idx="60">
                    <c:v>I</c:v>
                  </c:pt>
                  <c:pt idx="61">
                    <c:v>II</c:v>
                  </c:pt>
                  <c:pt idx="62">
                    <c:v>III</c:v>
                  </c:pt>
                  <c:pt idx="63">
                    <c:v>IV</c:v>
                  </c:pt>
                  <c:pt idx="64">
                    <c:v>I</c:v>
                  </c:pt>
                  <c:pt idx="65">
                    <c:v>II</c:v>
                  </c:pt>
                  <c:pt idx="66">
                    <c:v>III</c:v>
                  </c:pt>
                  <c:pt idx="67">
                    <c:v>IV</c:v>
                  </c:pt>
                  <c:pt idx="68">
                    <c:v>I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  <c:pt idx="68">
                    <c:v>2025</c:v>
                  </c:pt>
                </c:lvl>
              </c:multiLvlStrCache>
            </c:multiLvlStrRef>
          </c:cat>
          <c:val>
            <c:numRef>
              <c:f>'Gráfico - Serie X y M'!$G$7:$G$75</c:f>
              <c:numCache>
                <c:formatCode>#,##0.0</c:formatCode>
                <c:ptCount val="69"/>
                <c:pt idx="4">
                  <c:v>-16.251533124353443</c:v>
                </c:pt>
                <c:pt idx="5">
                  <c:v>-13.294497748925238</c:v>
                </c:pt>
                <c:pt idx="6">
                  <c:v>-6.9861678686270778</c:v>
                </c:pt>
                <c:pt idx="7">
                  <c:v>-4.7535555777255922</c:v>
                </c:pt>
                <c:pt idx="8">
                  <c:v>24.818235247359183</c:v>
                </c:pt>
                <c:pt idx="9">
                  <c:v>13.383108083761172</c:v>
                </c:pt>
                <c:pt idx="10">
                  <c:v>7.6191838228985205</c:v>
                </c:pt>
                <c:pt idx="11">
                  <c:v>6.2224965157543011</c:v>
                </c:pt>
                <c:pt idx="12">
                  <c:v>2.5054642994754914</c:v>
                </c:pt>
                <c:pt idx="13">
                  <c:v>15.859429199892276</c:v>
                </c:pt>
                <c:pt idx="14">
                  <c:v>8.0290029287190663</c:v>
                </c:pt>
                <c:pt idx="15">
                  <c:v>8.8125567862276313</c:v>
                </c:pt>
                <c:pt idx="16">
                  <c:v>5.6032790824455532</c:v>
                </c:pt>
                <c:pt idx="17">
                  <c:v>3.3308558256206737</c:v>
                </c:pt>
                <c:pt idx="18">
                  <c:v>3.0704407626083565</c:v>
                </c:pt>
                <c:pt idx="19">
                  <c:v>15.153875677889062</c:v>
                </c:pt>
                <c:pt idx="20">
                  <c:v>5.3230077319403506</c:v>
                </c:pt>
                <c:pt idx="21">
                  <c:v>3.1789085838304914</c:v>
                </c:pt>
                <c:pt idx="22">
                  <c:v>5.1965740421455564</c:v>
                </c:pt>
                <c:pt idx="23">
                  <c:v>-0.21643438598340481</c:v>
                </c:pt>
                <c:pt idx="24">
                  <c:v>5.5065737109471229</c:v>
                </c:pt>
                <c:pt idx="25">
                  <c:v>7.4428187344332031</c:v>
                </c:pt>
                <c:pt idx="26">
                  <c:v>11.409868267987846</c:v>
                </c:pt>
                <c:pt idx="27">
                  <c:v>-1.8090899928419901</c:v>
                </c:pt>
                <c:pt idx="28">
                  <c:v>-0.79745280079146141</c:v>
                </c:pt>
                <c:pt idx="29">
                  <c:v>0.27981050990995016</c:v>
                </c:pt>
                <c:pt idx="30">
                  <c:v>1.2932853996599647</c:v>
                </c:pt>
                <c:pt idx="31">
                  <c:v>3.995410309206207</c:v>
                </c:pt>
                <c:pt idx="32">
                  <c:v>5.0057889955275243</c:v>
                </c:pt>
                <c:pt idx="33">
                  <c:v>-1.2613979763110876</c:v>
                </c:pt>
                <c:pt idx="34">
                  <c:v>-1.4937218059812807</c:v>
                </c:pt>
                <c:pt idx="35">
                  <c:v>1.9371792920230604</c:v>
                </c:pt>
                <c:pt idx="36">
                  <c:v>2.8963983873627512</c:v>
                </c:pt>
                <c:pt idx="37">
                  <c:v>3.9825529666104273</c:v>
                </c:pt>
                <c:pt idx="38">
                  <c:v>2.0958725881438056</c:v>
                </c:pt>
                <c:pt idx="39">
                  <c:v>5.4926407082106294</c:v>
                </c:pt>
                <c:pt idx="40">
                  <c:v>6.0456574231571523</c:v>
                </c:pt>
                <c:pt idx="41">
                  <c:v>8.2520528184518724</c:v>
                </c:pt>
                <c:pt idx="42">
                  <c:v>8.4785825134110269</c:v>
                </c:pt>
                <c:pt idx="43">
                  <c:v>5.4753111683801308</c:v>
                </c:pt>
                <c:pt idx="44">
                  <c:v>4.8766950285676671</c:v>
                </c:pt>
                <c:pt idx="45">
                  <c:v>2.3824184096937273</c:v>
                </c:pt>
                <c:pt idx="46">
                  <c:v>0.56442904479668243</c:v>
                </c:pt>
                <c:pt idx="47">
                  <c:v>3.5633390994081395</c:v>
                </c:pt>
                <c:pt idx="48">
                  <c:v>-1.5069732927263715</c:v>
                </c:pt>
                <c:pt idx="49">
                  <c:v>-34.512345508445392</c:v>
                </c:pt>
                <c:pt idx="50">
                  <c:v>-32.205047346579022</c:v>
                </c:pt>
                <c:pt idx="51">
                  <c:v>-21.066203426652237</c:v>
                </c:pt>
                <c:pt idx="52">
                  <c:v>-2.6866406328980901</c:v>
                </c:pt>
                <c:pt idx="53">
                  <c:v>61.7275188649364</c:v>
                </c:pt>
                <c:pt idx="54">
                  <c:v>71.913321494293513</c:v>
                </c:pt>
                <c:pt idx="55">
                  <c:v>58.198907889198239</c:v>
                </c:pt>
                <c:pt idx="56">
                  <c:v>55.880820567131565</c:v>
                </c:pt>
                <c:pt idx="57">
                  <c:v>44.098400874983213</c:v>
                </c:pt>
                <c:pt idx="58">
                  <c:v>31.068685145064052</c:v>
                </c:pt>
                <c:pt idx="59">
                  <c:v>10.50680419855297</c:v>
                </c:pt>
                <c:pt idx="60">
                  <c:v>0.14797814541667265</c:v>
                </c:pt>
                <c:pt idx="61">
                  <c:v>1.1435547224213565</c:v>
                </c:pt>
                <c:pt idx="62">
                  <c:v>4.5154800971518085</c:v>
                </c:pt>
                <c:pt idx="63">
                  <c:v>12.821662723047055</c:v>
                </c:pt>
                <c:pt idx="64">
                  <c:v>17.300368465324397</c:v>
                </c:pt>
                <c:pt idx="65">
                  <c:v>10.872034691321431</c:v>
                </c:pt>
                <c:pt idx="66">
                  <c:v>13.496600422377568</c:v>
                </c:pt>
                <c:pt idx="67">
                  <c:v>15.431207133372851</c:v>
                </c:pt>
                <c:pt idx="68">
                  <c:v>4.7658445217088996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3E-4C72-B79A-D3ABD1A67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635551"/>
        <c:axId val="1709800847"/>
      </c:lineChart>
      <c:catAx>
        <c:axId val="1672635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cap="none" spc="0" normalizeH="0" baseline="0">
                <a:solidFill>
                  <a:schemeClr val="tx2">
                    <a:lumMod val="75000"/>
                  </a:schemeClr>
                </a:solidFill>
                <a:latin typeface="Franklin Gothic Book" panose="020B0503020102020204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1709800847"/>
        <c:crosses val="autoZero"/>
        <c:auto val="0"/>
        <c:lblAlgn val="ctr"/>
        <c:lblOffset val="100"/>
        <c:tickLblSkip val="2"/>
        <c:noMultiLvlLbl val="0"/>
      </c:catAx>
      <c:valAx>
        <c:axId val="1709800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cap="all" baseline="0">
                    <a:solidFill>
                      <a:schemeClr val="tx2">
                        <a:lumMod val="75000"/>
                      </a:schemeClr>
                    </a:solidFill>
                    <a:latin typeface="Franklin Gothic Book" panose="020B0503020102020204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s-GT"/>
                  <a:t>Variaciones interanuales en %</a:t>
                </a:r>
              </a:p>
            </c:rich>
          </c:tx>
          <c:layout>
            <c:manualLayout>
              <c:xMode val="edge"/>
              <c:yMode val="edge"/>
              <c:x val="8.1224668258625503E-3"/>
              <c:y val="0.405166480544505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cap="all" baseline="0">
                  <a:solidFill>
                    <a:schemeClr val="tx2">
                      <a:lumMod val="75000"/>
                    </a:schemeClr>
                  </a:solidFill>
                  <a:latin typeface="Franklin Gothic Book" panose="020B0503020102020204" pitchFamily="34" charset="0"/>
                  <a:ea typeface="+mn-ea"/>
                  <a:cs typeface="Segoe UI" panose="020B0502040204020203" pitchFamily="34" charset="0"/>
                </a:defRPr>
              </a:pPr>
              <a:endParaRPr lang="es-GT"/>
            </a:p>
          </c:txPr>
        </c:title>
        <c:numFmt formatCode="#,##0.0" sourceLinked="1"/>
        <c:majorTickMark val="cross"/>
        <c:minorTickMark val="none"/>
        <c:tickLblPos val="nextTo"/>
        <c:spPr>
          <a:noFill/>
          <a:ln>
            <a:solidFill>
              <a:schemeClr val="tx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>
                    <a:lumMod val="75000"/>
                  </a:schemeClr>
                </a:solidFill>
                <a:latin typeface="Franklin Gothic Book" panose="020B0503020102020204" pitchFamily="34" charset="0"/>
                <a:ea typeface="+mn-ea"/>
                <a:cs typeface="Segoe UI" panose="020B0502040204020203" pitchFamily="34" charset="0"/>
              </a:defRPr>
            </a:pPr>
            <a:endParaRPr lang="es-GT"/>
          </a:p>
        </c:txPr>
        <c:crossAx val="167263555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524347686775255"/>
          <c:y val="8.959596897449959E-2"/>
          <c:w val="0.26951295219024146"/>
          <c:h val="4.07387368643161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>
                  <a:lumMod val="75000"/>
                </a:schemeClr>
              </a:solidFill>
              <a:latin typeface="Franklin Gothic Book" panose="020B0503020102020204" pitchFamily="34" charset="0"/>
              <a:ea typeface="+mn-ea"/>
              <a:cs typeface="Segoe UI" panose="020B0502040204020203" pitchFamily="34" charset="0"/>
            </a:defRPr>
          </a:pPr>
          <a:endParaRPr lang="es-G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2">
              <a:lumMod val="75000"/>
            </a:schemeClr>
          </a:solidFill>
          <a:latin typeface="Franklin Gothic Book" panose="020B0503020102020204" pitchFamily="34" charset="0"/>
          <a:cs typeface="Segoe UI" panose="020B0502040204020203" pitchFamily="34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0</xdr:row>
      <xdr:rowOff>157162</xdr:rowOff>
    </xdr:from>
    <xdr:to>
      <xdr:col>15</xdr:col>
      <xdr:colOff>347174</xdr:colOff>
      <xdr:row>34</xdr:row>
      <xdr:rowOff>124012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1</xdr:row>
      <xdr:rowOff>0</xdr:rowOff>
    </xdr:from>
    <xdr:to>
      <xdr:col>17</xdr:col>
      <xdr:colOff>594599</xdr:colOff>
      <xdr:row>38</xdr:row>
      <xdr:rowOff>143925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0.03504</cdr:x>
      <cdr:y>0.93579</cdr:y>
    </cdr:from>
    <cdr:to>
      <cdr:x>0.2796</cdr:x>
      <cdr:y>0.97339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466726" y="6400800"/>
          <a:ext cx="32575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GT" sz="900">
              <a:solidFill>
                <a:srgbClr val="333F50"/>
              </a:solidFill>
              <a:latin typeface="Franklin Gothic Book" panose="020B0503020102020204" pitchFamily="34" charset="0"/>
              <a:cs typeface="Segoe UI" panose="020B0502040204020203" pitchFamily="34" charset="0"/>
            </a:rPr>
            <a:t> */ Las cifras de 2025 son a marzo.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0</xdr:row>
      <xdr:rowOff>157162</xdr:rowOff>
    </xdr:from>
    <xdr:to>
      <xdr:col>15</xdr:col>
      <xdr:colOff>347174</xdr:colOff>
      <xdr:row>34</xdr:row>
      <xdr:rowOff>124012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1</xdr:row>
      <xdr:rowOff>0</xdr:rowOff>
    </xdr:from>
    <xdr:to>
      <xdr:col>17</xdr:col>
      <xdr:colOff>594599</xdr:colOff>
      <xdr:row>38</xdr:row>
      <xdr:rowOff>143925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0.01311</cdr:x>
      <cdr:y>0.94307</cdr:y>
    </cdr:from>
    <cdr:to>
      <cdr:x>0.25767</cdr:x>
      <cdr:y>0.97965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3F454371-B72A-4778-ABF9-02D2345A9DDF}"/>
            </a:ext>
          </a:extLst>
        </cdr:cNvPr>
        <cdr:cNvSpPr txBox="1"/>
      </cdr:nvSpPr>
      <cdr:spPr>
        <a:xfrm xmlns:a="http://schemas.openxmlformats.org/drawingml/2006/main">
          <a:off x="174625" y="6118225"/>
          <a:ext cx="3257539" cy="2373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GT" sz="900">
              <a:solidFill>
                <a:srgbClr val="333F50"/>
              </a:solidFill>
              <a:latin typeface="Franklin Gothic Book" panose="020B0503020102020204" pitchFamily="34" charset="0"/>
              <a:cs typeface="Segoe UI" panose="020B0502040204020203" pitchFamily="34" charset="0"/>
            </a:rPr>
            <a:t> */ Las cifras de 2025 son a marzo.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177612</xdr:colOff>
      <xdr:row>0</xdr:row>
      <xdr:rowOff>138113</xdr:rowOff>
    </xdr:from>
    <xdr:to>
      <xdr:col>22</xdr:col>
      <xdr:colOff>226920</xdr:colOff>
      <xdr:row>31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211231</xdr:colOff>
      <xdr:row>35</xdr:row>
      <xdr:rowOff>7003</xdr:rowOff>
    </xdr:from>
    <xdr:to>
      <xdr:col>22</xdr:col>
      <xdr:colOff>260539</xdr:colOff>
      <xdr:row>67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2:M10"/>
  <sheetViews>
    <sheetView showGridLines="0" tabSelected="1" zoomScale="130" zoomScaleNormal="130" zoomScaleSheetLayoutView="100" workbookViewId="0"/>
  </sheetViews>
  <sheetFormatPr baseColWidth="10" defaultRowHeight="18" customHeight="1" x14ac:dyDescent="0.25"/>
  <cols>
    <col min="1" max="1" width="4.5703125" style="17" customWidth="1"/>
    <col min="2" max="13" width="11.42578125" style="17"/>
    <col min="14" max="14" width="4.5703125" style="17" customWidth="1"/>
    <col min="15" max="16384" width="11.42578125" style="17"/>
  </cols>
  <sheetData>
    <row r="2" spans="2:13" ht="18" customHeight="1" x14ac:dyDescent="0.25">
      <c r="B2" s="16" t="s">
        <v>67</v>
      </c>
    </row>
    <row r="4" spans="2:13" ht="18" customHeight="1" x14ac:dyDescent="0.25">
      <c r="B4" s="18" t="s">
        <v>45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13" ht="26.25" customHeight="1" x14ac:dyDescent="0.25">
      <c r="B5" s="20" t="s">
        <v>77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26.25" customHeight="1" x14ac:dyDescent="0.25">
      <c r="B6" s="21" t="s">
        <v>79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2:13" ht="26.25" customHeight="1" x14ac:dyDescent="0.25">
      <c r="B7" s="21" t="s">
        <v>40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2:13" ht="30" customHeight="1" x14ac:dyDescent="0.25">
      <c r="B8" s="124" t="s">
        <v>38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</row>
    <row r="9" spans="2:13" ht="30" customHeight="1" x14ac:dyDescent="0.25">
      <c r="B9" s="123" t="s">
        <v>39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</row>
    <row r="10" spans="2:13" ht="18" customHeight="1" x14ac:dyDescent="0.25">
      <c r="B10" s="22"/>
    </row>
  </sheetData>
  <mergeCells count="2">
    <mergeCell ref="B9:M9"/>
    <mergeCell ref="B8:M8"/>
  </mergeCells>
  <printOptions horizontalCentered="1" verticalCentered="1"/>
  <pageMargins left="0" right="0" top="0" bottom="0" header="0" footer="0"/>
  <pageSetup scale="9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59999389629810485"/>
    <pageSetUpPr fitToPage="1"/>
  </sheetPr>
  <dimension ref="B1:T43"/>
  <sheetViews>
    <sheetView showGridLines="0" zoomScaleNormal="100" zoomScaleSheetLayoutView="100" workbookViewId="0"/>
  </sheetViews>
  <sheetFormatPr baseColWidth="10" defaultRowHeight="13.5" x14ac:dyDescent="0.25"/>
  <cols>
    <col min="1" max="1" width="4.140625" style="17" customWidth="1"/>
    <col min="2" max="2" width="50.7109375" style="17" customWidth="1"/>
    <col min="3" max="20" width="10" style="17" customWidth="1"/>
    <col min="21" max="16384" width="11.42578125" style="17"/>
  </cols>
  <sheetData>
    <row r="1" spans="2:20" ht="16.5" x14ac:dyDescent="0.25">
      <c r="B1" s="63" t="s">
        <v>70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2:20" ht="16.5" x14ac:dyDescent="0.3">
      <c r="B2" s="65" t="s">
        <v>64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2:20" x14ac:dyDescent="0.25">
      <c r="B3" s="66" t="str">
        <f>+'X - Cuadro 3A y 3B'!B3</f>
        <v>Período:  2008  -  2025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2:20" x14ac:dyDescent="0.25">
      <c r="B4" s="66" t="s">
        <v>28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</row>
    <row r="6" spans="2:20" ht="26.25" customHeight="1" x14ac:dyDescent="0.25">
      <c r="B6" s="87" t="s">
        <v>30</v>
      </c>
      <c r="C6" s="88">
        <v>2008</v>
      </c>
      <c r="D6" s="88">
        <v>2009</v>
      </c>
      <c r="E6" s="88">
        <v>2010</v>
      </c>
      <c r="F6" s="88">
        <v>2011</v>
      </c>
      <c r="G6" s="88">
        <v>2012</v>
      </c>
      <c r="H6" s="88">
        <v>2013</v>
      </c>
      <c r="I6" s="88">
        <v>2014</v>
      </c>
      <c r="J6" s="88">
        <v>2015</v>
      </c>
      <c r="K6" s="88">
        <v>2016</v>
      </c>
      <c r="L6" s="88">
        <v>2017</v>
      </c>
      <c r="M6" s="88">
        <v>2018</v>
      </c>
      <c r="N6" s="88">
        <v>2019</v>
      </c>
      <c r="O6" s="88">
        <v>2020</v>
      </c>
      <c r="P6" s="88">
        <v>2021</v>
      </c>
      <c r="Q6" s="88">
        <v>2022</v>
      </c>
      <c r="R6" s="88">
        <v>2023</v>
      </c>
      <c r="S6" s="89">
        <v>2024</v>
      </c>
      <c r="T6" s="89" t="s">
        <v>83</v>
      </c>
    </row>
    <row r="7" spans="2:20" ht="30" customHeight="1" x14ac:dyDescent="0.25">
      <c r="B7" s="77" t="s">
        <v>0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9">
        <v>0</v>
      </c>
      <c r="T7" s="79">
        <v>0</v>
      </c>
    </row>
    <row r="8" spans="2:20" ht="20.100000000000001" customHeight="1" x14ac:dyDescent="0.25">
      <c r="B8" s="90" t="s">
        <v>1</v>
      </c>
      <c r="C8" s="91">
        <v>1094.91175</v>
      </c>
      <c r="D8" s="91">
        <v>923.08409999999992</v>
      </c>
      <c r="E8" s="91">
        <v>1102.4225000000001</v>
      </c>
      <c r="F8" s="91">
        <v>1168.6216999999999</v>
      </c>
      <c r="G8" s="91">
        <v>1191.6222400000001</v>
      </c>
      <c r="H8" s="91">
        <v>1223.4438499999999</v>
      </c>
      <c r="I8" s="91">
        <v>1276.0536400000001</v>
      </c>
      <c r="J8" s="91">
        <v>1311.5193343400001</v>
      </c>
      <c r="K8" s="91">
        <v>1361.6584099999998</v>
      </c>
      <c r="L8" s="91">
        <v>1394.6976300000001</v>
      </c>
      <c r="M8" s="91">
        <v>1478.3579</v>
      </c>
      <c r="N8" s="91">
        <v>1571.9592700000001</v>
      </c>
      <c r="O8" s="91">
        <v>1351.4370100000001</v>
      </c>
      <c r="P8" s="91">
        <v>2327.38823</v>
      </c>
      <c r="Q8" s="91">
        <v>2720.57872</v>
      </c>
      <c r="R8" s="91">
        <v>2494.5451499999999</v>
      </c>
      <c r="S8" s="92">
        <v>2926.1471500000002</v>
      </c>
      <c r="T8" s="92">
        <v>733.10010999999997</v>
      </c>
    </row>
    <row r="9" spans="2:20" ht="20.100000000000001" customHeight="1" x14ac:dyDescent="0.25">
      <c r="B9" s="80" t="s">
        <v>2</v>
      </c>
      <c r="C9" s="78">
        <v>689.88067999999998</v>
      </c>
      <c r="D9" s="78">
        <v>528.68075999999996</v>
      </c>
      <c r="E9" s="78">
        <v>611.24665000000005</v>
      </c>
      <c r="F9" s="78">
        <v>653.30265999999995</v>
      </c>
      <c r="G9" s="78">
        <v>689.73963000000003</v>
      </c>
      <c r="H9" s="78">
        <v>675.09762999999998</v>
      </c>
      <c r="I9" s="78">
        <v>690.90505000000007</v>
      </c>
      <c r="J9" s="78">
        <v>704.80100114999993</v>
      </c>
      <c r="K9" s="78">
        <v>717.50310999999999</v>
      </c>
      <c r="L9" s="78">
        <v>747.10830999999996</v>
      </c>
      <c r="M9" s="78">
        <v>812.96510999999998</v>
      </c>
      <c r="N9" s="78">
        <v>877.13459</v>
      </c>
      <c r="O9" s="78">
        <v>881.92326000000003</v>
      </c>
      <c r="P9" s="78">
        <v>1657.2773499999998</v>
      </c>
      <c r="Q9" s="78">
        <v>1821.8184799999999</v>
      </c>
      <c r="R9" s="78">
        <v>1527.2776800000001</v>
      </c>
      <c r="S9" s="79">
        <v>1827.6961100000001</v>
      </c>
      <c r="T9" s="79">
        <v>462.84219000000002</v>
      </c>
    </row>
    <row r="10" spans="2:20" ht="20.100000000000001" customHeight="1" x14ac:dyDescent="0.25">
      <c r="B10" s="90" t="s">
        <v>74</v>
      </c>
      <c r="C10" s="91">
        <v>226.55378000000002</v>
      </c>
      <c r="D10" s="91">
        <v>222.75543999999999</v>
      </c>
      <c r="E10" s="91">
        <v>309.44461000000001</v>
      </c>
      <c r="F10" s="91">
        <v>325.75434000000001</v>
      </c>
      <c r="G10" s="91">
        <v>311.88873999999998</v>
      </c>
      <c r="H10" s="91">
        <v>335.07409000000001</v>
      </c>
      <c r="I10" s="91">
        <v>359.64769000000001</v>
      </c>
      <c r="J10" s="91">
        <v>368.74398279999997</v>
      </c>
      <c r="K10" s="91">
        <v>384.89377999999999</v>
      </c>
      <c r="L10" s="91">
        <v>397.45229</v>
      </c>
      <c r="M10" s="91">
        <v>415.09908000000001</v>
      </c>
      <c r="N10" s="91">
        <v>432.47496000000001</v>
      </c>
      <c r="O10" s="91">
        <v>227.3416</v>
      </c>
      <c r="P10" s="91">
        <v>341.38733000000002</v>
      </c>
      <c r="Q10" s="91">
        <v>502.04498999999998</v>
      </c>
      <c r="R10" s="91">
        <v>556.26602000000003</v>
      </c>
      <c r="S10" s="92">
        <v>648.56043</v>
      </c>
      <c r="T10" s="92">
        <v>161.46612999999999</v>
      </c>
    </row>
    <row r="11" spans="2:20" ht="20.100000000000001" customHeight="1" x14ac:dyDescent="0.25">
      <c r="B11" s="80" t="s">
        <v>4</v>
      </c>
      <c r="C11" s="78">
        <v>172.91919000000001</v>
      </c>
      <c r="D11" s="78">
        <v>159.76656</v>
      </c>
      <c r="E11" s="78">
        <v>169.18228999999999</v>
      </c>
      <c r="F11" s="78">
        <v>177.97280000000001</v>
      </c>
      <c r="G11" s="78">
        <v>180.78906999999998</v>
      </c>
      <c r="H11" s="78">
        <v>201.46447000000001</v>
      </c>
      <c r="I11" s="78">
        <v>209.54467</v>
      </c>
      <c r="J11" s="78">
        <v>224.08594042000001</v>
      </c>
      <c r="K11" s="78">
        <v>247.72338000000002</v>
      </c>
      <c r="L11" s="78">
        <v>240.31240000000003</v>
      </c>
      <c r="M11" s="78">
        <v>240.57029</v>
      </c>
      <c r="N11" s="78">
        <v>252.41929999999996</v>
      </c>
      <c r="O11" s="78">
        <v>228.79057999999998</v>
      </c>
      <c r="P11" s="78">
        <v>316.84782999999999</v>
      </c>
      <c r="Q11" s="78">
        <v>384.3741</v>
      </c>
      <c r="R11" s="78">
        <v>397.32258999999999</v>
      </c>
      <c r="S11" s="79">
        <v>433.74102000000005</v>
      </c>
      <c r="T11" s="79">
        <v>106.00536</v>
      </c>
    </row>
    <row r="12" spans="2:20" ht="20.100000000000001" customHeight="1" x14ac:dyDescent="0.25">
      <c r="B12" s="90" t="s">
        <v>75</v>
      </c>
      <c r="C12" s="91">
        <v>5.5581000000000005</v>
      </c>
      <c r="D12" s="91">
        <v>11.88134</v>
      </c>
      <c r="E12" s="91">
        <v>12.548950000000001</v>
      </c>
      <c r="F12" s="91">
        <v>11.591900000000001</v>
      </c>
      <c r="G12" s="91">
        <v>9.2048000000000005</v>
      </c>
      <c r="H12" s="91">
        <v>11.807660000000002</v>
      </c>
      <c r="I12" s="91">
        <v>15.956230000000001</v>
      </c>
      <c r="J12" s="91">
        <v>13.88840997</v>
      </c>
      <c r="K12" s="91">
        <v>11.538140000000002</v>
      </c>
      <c r="L12" s="91">
        <v>9.8246299999999991</v>
      </c>
      <c r="M12" s="91">
        <v>9.7234200000000008</v>
      </c>
      <c r="N12" s="91">
        <v>9.9304199999999998</v>
      </c>
      <c r="O12" s="91">
        <v>13.38157</v>
      </c>
      <c r="P12" s="91">
        <v>11.875720000000001</v>
      </c>
      <c r="Q12" s="91">
        <v>12.341149999999999</v>
      </c>
      <c r="R12" s="91">
        <v>13.67886</v>
      </c>
      <c r="S12" s="92">
        <v>16.14959</v>
      </c>
      <c r="T12" s="92">
        <v>2.7864300000000002</v>
      </c>
    </row>
    <row r="13" spans="2:20" ht="20.100000000000001" customHeight="1" x14ac:dyDescent="0.25">
      <c r="B13" s="77" t="s">
        <v>6</v>
      </c>
      <c r="C13" s="78">
        <v>686.58407000000011</v>
      </c>
      <c r="D13" s="78">
        <v>603.56860000000006</v>
      </c>
      <c r="E13" s="78">
        <v>620.9597</v>
      </c>
      <c r="F13" s="78">
        <v>656.12189999999998</v>
      </c>
      <c r="G13" s="78">
        <v>711.82719999999995</v>
      </c>
      <c r="H13" s="78">
        <v>767.89709820000007</v>
      </c>
      <c r="I13" s="78">
        <v>782.13373999999999</v>
      </c>
      <c r="J13" s="78">
        <v>754.14201799</v>
      </c>
      <c r="K13" s="78">
        <v>753.81723999999997</v>
      </c>
      <c r="L13" s="78">
        <v>774.68259999999998</v>
      </c>
      <c r="M13" s="78">
        <v>806.99198000000013</v>
      </c>
      <c r="N13" s="78">
        <v>814.23416999999995</v>
      </c>
      <c r="O13" s="78">
        <v>254.00900999999999</v>
      </c>
      <c r="P13" s="78">
        <v>285.18238000000002</v>
      </c>
      <c r="Q13" s="78">
        <v>961.44151000000011</v>
      </c>
      <c r="R13" s="78">
        <v>1246.4076600000001</v>
      </c>
      <c r="S13" s="79">
        <v>1547.8974800000001</v>
      </c>
      <c r="T13" s="79">
        <v>349.78861999999998</v>
      </c>
    </row>
    <row r="14" spans="2:20" ht="20.100000000000001" customHeight="1" x14ac:dyDescent="0.25">
      <c r="B14" s="90" t="s">
        <v>7</v>
      </c>
      <c r="C14" s="91">
        <v>135.08690999999999</v>
      </c>
      <c r="D14" s="91">
        <v>124.46303999999999</v>
      </c>
      <c r="E14" s="91">
        <v>136.96165999999999</v>
      </c>
      <c r="F14" s="91">
        <v>173.46868000000001</v>
      </c>
      <c r="G14" s="91">
        <v>197.21453000000002</v>
      </c>
      <c r="H14" s="91">
        <v>245.16753</v>
      </c>
      <c r="I14" s="91">
        <v>251.24641</v>
      </c>
      <c r="J14" s="91">
        <v>251.66173917999998</v>
      </c>
      <c r="K14" s="91">
        <v>236.81824999999998</v>
      </c>
      <c r="L14" s="91">
        <v>271.08942999999999</v>
      </c>
      <c r="M14" s="91">
        <v>280.91507000000001</v>
      </c>
      <c r="N14" s="91">
        <v>282.18456000000003</v>
      </c>
      <c r="O14" s="91">
        <v>271.72917000000001</v>
      </c>
      <c r="P14" s="91">
        <v>337.38663000000003</v>
      </c>
      <c r="Q14" s="91">
        <v>391.71666000000005</v>
      </c>
      <c r="R14" s="91">
        <v>445.83913000000001</v>
      </c>
      <c r="S14" s="92">
        <v>462.67658</v>
      </c>
      <c r="T14" s="92">
        <v>136.91282000000001</v>
      </c>
    </row>
    <row r="15" spans="2:20" ht="20.100000000000001" customHeight="1" x14ac:dyDescent="0.25">
      <c r="B15" s="77" t="s">
        <v>8</v>
      </c>
      <c r="C15" s="78">
        <v>118.46446</v>
      </c>
      <c r="D15" s="78">
        <v>94.540649999999999</v>
      </c>
      <c r="E15" s="78">
        <v>117.26473999999999</v>
      </c>
      <c r="F15" s="78">
        <v>147.15713</v>
      </c>
      <c r="G15" s="78">
        <v>219.77236999999997</v>
      </c>
      <c r="H15" s="78">
        <v>164.75920576000001</v>
      </c>
      <c r="I15" s="78">
        <v>196.30257</v>
      </c>
      <c r="J15" s="78">
        <v>166.89947917999999</v>
      </c>
      <c r="K15" s="78">
        <v>176.62792999999999</v>
      </c>
      <c r="L15" s="78">
        <v>213.51650999999998</v>
      </c>
      <c r="M15" s="78">
        <v>228.84539000000001</v>
      </c>
      <c r="N15" s="78">
        <v>212.23343</v>
      </c>
      <c r="O15" s="78">
        <v>189.4239</v>
      </c>
      <c r="P15" s="78">
        <v>192.95265000000001</v>
      </c>
      <c r="Q15" s="78">
        <v>214.92839000000001</v>
      </c>
      <c r="R15" s="78">
        <v>212.95718000000002</v>
      </c>
      <c r="S15" s="79">
        <v>224.12051000000002</v>
      </c>
      <c r="T15" s="79">
        <v>61.467970000000001</v>
      </c>
    </row>
    <row r="16" spans="2:20" ht="20.100000000000001" customHeight="1" x14ac:dyDescent="0.25">
      <c r="B16" s="90" t="s">
        <v>9</v>
      </c>
      <c r="C16" s="91">
        <v>71.710049999999995</v>
      </c>
      <c r="D16" s="91">
        <v>85.633650000000003</v>
      </c>
      <c r="E16" s="91">
        <v>88.639330000000001</v>
      </c>
      <c r="F16" s="91">
        <v>89.808789999999988</v>
      </c>
      <c r="G16" s="91">
        <v>93.742530000000002</v>
      </c>
      <c r="H16" s="91">
        <v>104.190635</v>
      </c>
      <c r="I16" s="91">
        <v>134.84156000000002</v>
      </c>
      <c r="J16" s="91">
        <v>153.05857897999999</v>
      </c>
      <c r="K16" s="91">
        <v>170.38378999999998</v>
      </c>
      <c r="L16" s="91">
        <v>194.88524000000001</v>
      </c>
      <c r="M16" s="91">
        <v>209.67462999999998</v>
      </c>
      <c r="N16" s="91">
        <v>241.96010999999999</v>
      </c>
      <c r="O16" s="91">
        <v>259.56219999999996</v>
      </c>
      <c r="P16" s="91">
        <v>315.76213999999999</v>
      </c>
      <c r="Q16" s="91">
        <v>406.73124000000007</v>
      </c>
      <c r="R16" s="91">
        <v>492.20464000000004</v>
      </c>
      <c r="S16" s="92">
        <v>539.07425999999998</v>
      </c>
      <c r="T16" s="92">
        <v>147.11778000000001</v>
      </c>
    </row>
    <row r="17" spans="2:20" ht="30" customHeight="1" x14ac:dyDescent="0.25">
      <c r="B17" s="77" t="s">
        <v>32</v>
      </c>
      <c r="C17" s="78">
        <v>215.97640000000001</v>
      </c>
      <c r="D17" s="78">
        <v>214.58985000000001</v>
      </c>
      <c r="E17" s="78">
        <v>223.50694999999999</v>
      </c>
      <c r="F17" s="78">
        <v>261.11756999999994</v>
      </c>
      <c r="G17" s="78">
        <v>240.15077000000002</v>
      </c>
      <c r="H17" s="78">
        <v>258.13350035999997</v>
      </c>
      <c r="I17" s="78">
        <v>258.44337999999999</v>
      </c>
      <c r="J17" s="78">
        <v>278.05488826999999</v>
      </c>
      <c r="K17" s="78">
        <v>281.07967000000002</v>
      </c>
      <c r="L17" s="78">
        <v>280.27003999999999</v>
      </c>
      <c r="M17" s="78">
        <v>289.21501999999998</v>
      </c>
      <c r="N17" s="78">
        <v>290.46808999999996</v>
      </c>
      <c r="O17" s="78">
        <v>316.51496000000003</v>
      </c>
      <c r="P17" s="78">
        <v>317.76934</v>
      </c>
      <c r="Q17" s="78">
        <v>306.87956000000003</v>
      </c>
      <c r="R17" s="78">
        <v>297.95772999999997</v>
      </c>
      <c r="S17" s="79">
        <v>264.42795999999998</v>
      </c>
      <c r="T17" s="79">
        <v>59.78425</v>
      </c>
    </row>
    <row r="18" spans="2:20" ht="30" customHeight="1" x14ac:dyDescent="0.25">
      <c r="B18" s="90" t="s">
        <v>33</v>
      </c>
      <c r="C18" s="91">
        <v>43.963509999999999</v>
      </c>
      <c r="D18" s="91">
        <v>64.689979999999991</v>
      </c>
      <c r="E18" s="91">
        <v>88.529869999999988</v>
      </c>
      <c r="F18" s="91">
        <v>97.769890000000004</v>
      </c>
      <c r="G18" s="91">
        <v>124.28152</v>
      </c>
      <c r="H18" s="91">
        <v>95.548656609999995</v>
      </c>
      <c r="I18" s="91">
        <v>115.12164000000001</v>
      </c>
      <c r="J18" s="91">
        <v>133.87389073</v>
      </c>
      <c r="K18" s="91">
        <v>102.91201999999998</v>
      </c>
      <c r="L18" s="91">
        <v>72.171639999999996</v>
      </c>
      <c r="M18" s="91">
        <v>126.12378</v>
      </c>
      <c r="N18" s="91">
        <v>78.178509999999989</v>
      </c>
      <c r="O18" s="91">
        <v>60.558779999999999</v>
      </c>
      <c r="P18" s="91">
        <v>99.338179999999994</v>
      </c>
      <c r="Q18" s="91">
        <v>148.45663999999999</v>
      </c>
      <c r="R18" s="91">
        <v>197.95339999999999</v>
      </c>
      <c r="S18" s="92">
        <v>219.09672</v>
      </c>
      <c r="T18" s="92">
        <v>36.264969999999998</v>
      </c>
    </row>
    <row r="19" spans="2:20" ht="20.100000000000001" customHeight="1" x14ac:dyDescent="0.25">
      <c r="B19" s="81" t="s">
        <v>34</v>
      </c>
      <c r="C19" s="82">
        <v>77.941739999999996</v>
      </c>
      <c r="D19" s="82">
        <v>87.135339999999999</v>
      </c>
      <c r="E19" s="82">
        <v>90.490929999999992</v>
      </c>
      <c r="F19" s="82">
        <v>91.123889999999989</v>
      </c>
      <c r="G19" s="82">
        <v>93.429420000000007</v>
      </c>
      <c r="H19" s="82">
        <v>103.8317275985371</v>
      </c>
      <c r="I19" s="82">
        <v>108.33330759388122</v>
      </c>
      <c r="J19" s="82">
        <v>112.66738034426267</v>
      </c>
      <c r="K19" s="82">
        <v>108.58577771</v>
      </c>
      <c r="L19" s="82">
        <v>107.33386381</v>
      </c>
      <c r="M19" s="82">
        <v>121.14862003000582</v>
      </c>
      <c r="N19" s="82">
        <v>149.89891253656734</v>
      </c>
      <c r="O19" s="82">
        <v>118.72177458869453</v>
      </c>
      <c r="P19" s="82">
        <v>178.24872961203312</v>
      </c>
      <c r="Q19" s="82">
        <v>234.67722769486409</v>
      </c>
      <c r="R19" s="82">
        <v>252.7769147011895</v>
      </c>
      <c r="S19" s="83">
        <v>261.16134016792211</v>
      </c>
      <c r="T19" s="83">
        <v>53.032866708717997</v>
      </c>
    </row>
    <row r="20" spans="2:20" ht="20.100000000000001" customHeight="1" x14ac:dyDescent="0.25">
      <c r="B20" s="84" t="s">
        <v>31</v>
      </c>
      <c r="C20" s="85">
        <v>2444.6388900000002</v>
      </c>
      <c r="D20" s="85">
        <v>2197.7052100000001</v>
      </c>
      <c r="E20" s="85">
        <v>2468.7756799999997</v>
      </c>
      <c r="F20" s="85">
        <v>2685.1895499999996</v>
      </c>
      <c r="G20" s="85">
        <v>2872.0405800000003</v>
      </c>
      <c r="H20" s="85">
        <v>2962.9722035285367</v>
      </c>
      <c r="I20" s="85">
        <v>3122.4762475938815</v>
      </c>
      <c r="J20" s="85">
        <v>3161.8773090142631</v>
      </c>
      <c r="K20" s="85">
        <v>3191.8830877099999</v>
      </c>
      <c r="L20" s="85">
        <v>3308.64695381</v>
      </c>
      <c r="M20" s="85">
        <f>SUM(M13:M19,M7:M8)</f>
        <v>3541.2723900300061</v>
      </c>
      <c r="N20" s="85">
        <f t="shared" ref="N20:R20" si="0">SUM(N13:N19,N7:N8)</f>
        <v>3641.1170525365669</v>
      </c>
      <c r="O20" s="85">
        <f t="shared" si="0"/>
        <v>2821.9568045886949</v>
      </c>
      <c r="P20" s="85">
        <f t="shared" si="0"/>
        <v>4054.0282796120332</v>
      </c>
      <c r="Q20" s="85">
        <f t="shared" ref="Q20" si="1">SUM(Q13:Q19,Q7:Q8)</f>
        <v>5385.4099476948641</v>
      </c>
      <c r="R20" s="85">
        <f t="shared" si="0"/>
        <v>5640.6418047011903</v>
      </c>
      <c r="S20" s="86">
        <f t="shared" ref="S20:T20" si="2">SUM(S13:S19,S7:S8)</f>
        <v>6444.6020001679226</v>
      </c>
      <c r="T20" s="86">
        <f t="shared" si="2"/>
        <v>1577.469386708718</v>
      </c>
    </row>
    <row r="21" spans="2:20" ht="20.100000000000001" customHeight="1" x14ac:dyDescent="0.25">
      <c r="B21" s="75" t="str">
        <f>+'X - Cuadro 3A y 3B'!B21</f>
        <v>*/  Cifras a marzo de 2025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</row>
    <row r="23" spans="2:20" ht="16.5" x14ac:dyDescent="0.25">
      <c r="B23" s="63" t="s">
        <v>72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</row>
    <row r="24" spans="2:20" ht="16.5" x14ac:dyDescent="0.3">
      <c r="B24" s="65" t="s">
        <v>64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</row>
    <row r="25" spans="2:20" x14ac:dyDescent="0.25">
      <c r="B25" s="66" t="str">
        <f>+B3</f>
        <v>Período:  2008  -  2025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</row>
    <row r="26" spans="2:20" x14ac:dyDescent="0.25">
      <c r="B26" s="66" t="s">
        <v>37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</row>
    <row r="28" spans="2:20" ht="26.25" customHeight="1" x14ac:dyDescent="0.25">
      <c r="B28" s="93" t="s">
        <v>30</v>
      </c>
      <c r="C28" s="94">
        <v>2008</v>
      </c>
      <c r="D28" s="94">
        <v>2009</v>
      </c>
      <c r="E28" s="94">
        <v>2010</v>
      </c>
      <c r="F28" s="94">
        <v>2011</v>
      </c>
      <c r="G28" s="94">
        <v>2012</v>
      </c>
      <c r="H28" s="94">
        <v>2013</v>
      </c>
      <c r="I28" s="94">
        <v>2014</v>
      </c>
      <c r="J28" s="94">
        <v>2015</v>
      </c>
      <c r="K28" s="94">
        <v>2016</v>
      </c>
      <c r="L28" s="94">
        <v>2017</v>
      </c>
      <c r="M28" s="94">
        <v>2018</v>
      </c>
      <c r="N28" s="94">
        <v>2019</v>
      </c>
      <c r="O28" s="94">
        <v>2020</v>
      </c>
      <c r="P28" s="94">
        <v>2021</v>
      </c>
      <c r="Q28" s="95">
        <v>2022</v>
      </c>
      <c r="R28" s="95">
        <v>2023</v>
      </c>
      <c r="S28" s="95">
        <f>+S6</f>
        <v>2024</v>
      </c>
      <c r="T28" s="95" t="str">
        <f>+T6</f>
        <v>2025 *</v>
      </c>
    </row>
    <row r="29" spans="2:20" ht="30" customHeight="1" x14ac:dyDescent="0.25">
      <c r="B29" s="67" t="s">
        <v>0</v>
      </c>
      <c r="C29" s="68">
        <f>+C7/C$20*100</f>
        <v>0</v>
      </c>
      <c r="D29" s="68">
        <f t="shared" ref="D29:R29" si="3">+D7/D$20*100</f>
        <v>0</v>
      </c>
      <c r="E29" s="68">
        <f t="shared" si="3"/>
        <v>0</v>
      </c>
      <c r="F29" s="68">
        <f t="shared" si="3"/>
        <v>0</v>
      </c>
      <c r="G29" s="68">
        <f t="shared" si="3"/>
        <v>0</v>
      </c>
      <c r="H29" s="68">
        <f t="shared" si="3"/>
        <v>0</v>
      </c>
      <c r="I29" s="68">
        <f t="shared" si="3"/>
        <v>0</v>
      </c>
      <c r="J29" s="68">
        <f t="shared" si="3"/>
        <v>0</v>
      </c>
      <c r="K29" s="68">
        <f t="shared" si="3"/>
        <v>0</v>
      </c>
      <c r="L29" s="68">
        <f t="shared" si="3"/>
        <v>0</v>
      </c>
      <c r="M29" s="68">
        <f t="shared" si="3"/>
        <v>0</v>
      </c>
      <c r="N29" s="68">
        <f t="shared" si="3"/>
        <v>0</v>
      </c>
      <c r="O29" s="68">
        <f t="shared" si="3"/>
        <v>0</v>
      </c>
      <c r="P29" s="68">
        <f t="shared" si="3"/>
        <v>0</v>
      </c>
      <c r="Q29" s="69">
        <f t="shared" ref="Q29" si="4">+Q7/Q$20*100</f>
        <v>0</v>
      </c>
      <c r="R29" s="69">
        <f t="shared" si="3"/>
        <v>0</v>
      </c>
      <c r="S29" s="69">
        <f t="shared" ref="S29:T29" si="5">+S7/S$20*100</f>
        <v>0</v>
      </c>
      <c r="T29" s="69">
        <f t="shared" si="5"/>
        <v>0</v>
      </c>
    </row>
    <row r="30" spans="2:20" ht="20.100000000000001" customHeight="1" x14ac:dyDescent="0.25">
      <c r="B30" s="90" t="s">
        <v>1</v>
      </c>
      <c r="C30" s="91">
        <f t="shared" ref="C30:R41" si="6">+C8/C$20*100</f>
        <v>44.788281593605831</v>
      </c>
      <c r="D30" s="91">
        <f t="shared" si="6"/>
        <v>42.002180083105863</v>
      </c>
      <c r="E30" s="91">
        <f t="shared" si="6"/>
        <v>44.654624109064464</v>
      </c>
      <c r="F30" s="91">
        <f t="shared" si="6"/>
        <v>43.521013255842597</v>
      </c>
      <c r="G30" s="91">
        <f t="shared" si="6"/>
        <v>41.490438829384509</v>
      </c>
      <c r="H30" s="91">
        <f t="shared" si="6"/>
        <v>41.291101163319325</v>
      </c>
      <c r="I30" s="91">
        <f t="shared" si="6"/>
        <v>40.866720474921202</v>
      </c>
      <c r="J30" s="91">
        <f t="shared" si="6"/>
        <v>41.479134266246255</v>
      </c>
      <c r="K30" s="91">
        <f t="shared" si="6"/>
        <v>42.660033985671909</v>
      </c>
      <c r="L30" s="91">
        <f t="shared" si="6"/>
        <v>42.153111210428982</v>
      </c>
      <c r="M30" s="91">
        <f t="shared" si="6"/>
        <v>41.746517555727294</v>
      </c>
      <c r="N30" s="91">
        <f t="shared" si="6"/>
        <v>43.172445360000225</v>
      </c>
      <c r="O30" s="91">
        <f t="shared" si="6"/>
        <v>47.890067197430916</v>
      </c>
      <c r="P30" s="91">
        <f t="shared" si="6"/>
        <v>57.409274664031919</v>
      </c>
      <c r="Q30" s="91">
        <f t="shared" ref="Q30" si="7">+Q8/Q$20*100</f>
        <v>50.517578910858937</v>
      </c>
      <c r="R30" s="91">
        <f t="shared" si="6"/>
        <v>44.224491403104558</v>
      </c>
      <c r="S30" s="92">
        <f t="shared" ref="S30:T30" si="8">+S8/S$20*100</f>
        <v>45.404621572034323</v>
      </c>
      <c r="T30" s="92">
        <f t="shared" si="8"/>
        <v>46.47317508516366</v>
      </c>
    </row>
    <row r="31" spans="2:20" ht="20.100000000000001" customHeight="1" x14ac:dyDescent="0.25">
      <c r="B31" s="71" t="s">
        <v>2</v>
      </c>
      <c r="C31" s="68">
        <f t="shared" si="6"/>
        <v>28.220146657324918</v>
      </c>
      <c r="D31" s="68">
        <f t="shared" si="6"/>
        <v>24.056036159644904</v>
      </c>
      <c r="E31" s="68">
        <f t="shared" si="6"/>
        <v>24.759100429894065</v>
      </c>
      <c r="F31" s="68">
        <f t="shared" si="6"/>
        <v>24.329852616922334</v>
      </c>
      <c r="G31" s="68">
        <f t="shared" si="6"/>
        <v>24.0156645001165</v>
      </c>
      <c r="H31" s="68">
        <f t="shared" si="6"/>
        <v>22.784473954768846</v>
      </c>
      <c r="I31" s="68">
        <f t="shared" si="6"/>
        <v>22.12683124595096</v>
      </c>
      <c r="J31" s="68">
        <f t="shared" si="6"/>
        <v>22.290586644227712</v>
      </c>
      <c r="K31" s="68">
        <f t="shared" si="6"/>
        <v>22.478990936813066</v>
      </c>
      <c r="L31" s="68">
        <f t="shared" si="6"/>
        <v>22.580478377715206</v>
      </c>
      <c r="M31" s="68">
        <f t="shared" si="6"/>
        <v>22.956864665050844</v>
      </c>
      <c r="N31" s="68">
        <f t="shared" si="6"/>
        <v>24.089711408452207</v>
      </c>
      <c r="O31" s="68">
        <f t="shared" si="6"/>
        <v>31.252188501465806</v>
      </c>
      <c r="P31" s="68">
        <f t="shared" si="6"/>
        <v>40.879767867790989</v>
      </c>
      <c r="Q31" s="69">
        <f t="shared" ref="Q31" si="9">+Q9/Q$20*100</f>
        <v>33.828779938652573</v>
      </c>
      <c r="R31" s="69">
        <f t="shared" si="6"/>
        <v>27.076310336300587</v>
      </c>
      <c r="S31" s="69">
        <f t="shared" ref="S31:T31" si="10">+S9/S$20*100</f>
        <v>28.360108350405145</v>
      </c>
      <c r="T31" s="69">
        <f t="shared" si="10"/>
        <v>29.340803308119252</v>
      </c>
    </row>
    <row r="32" spans="2:20" ht="20.100000000000001" customHeight="1" x14ac:dyDescent="0.25">
      <c r="B32" s="90" t="s">
        <v>74</v>
      </c>
      <c r="C32" s="91">
        <f t="shared" si="6"/>
        <v>9.2673720002875353</v>
      </c>
      <c r="D32" s="91">
        <f t="shared" si="6"/>
        <v>10.135819808153432</v>
      </c>
      <c r="E32" s="91">
        <f t="shared" si="6"/>
        <v>12.534334832721619</v>
      </c>
      <c r="F32" s="91">
        <f t="shared" si="6"/>
        <v>12.131521217934132</v>
      </c>
      <c r="G32" s="91">
        <f t="shared" si="6"/>
        <v>10.859482354528568</v>
      </c>
      <c r="H32" s="91">
        <f t="shared" si="6"/>
        <v>11.308715269112813</v>
      </c>
      <c r="I32" s="91">
        <f t="shared" si="6"/>
        <v>11.518028048320222</v>
      </c>
      <c r="J32" s="91">
        <f t="shared" si="6"/>
        <v>11.662185049013127</v>
      </c>
      <c r="K32" s="91">
        <f t="shared" si="6"/>
        <v>12.058517477723161</v>
      </c>
      <c r="L32" s="91">
        <f t="shared" si="6"/>
        <v>12.012532480756901</v>
      </c>
      <c r="M32" s="91">
        <f t="shared" si="6"/>
        <v>11.721749537501204</v>
      </c>
      <c r="N32" s="91">
        <f t="shared" si="6"/>
        <v>11.877535211308803</v>
      </c>
      <c r="O32" s="91">
        <f t="shared" si="6"/>
        <v>8.0561686709848637</v>
      </c>
      <c r="P32" s="91">
        <f t="shared" si="6"/>
        <v>8.4209410111137775</v>
      </c>
      <c r="Q32" s="91">
        <f t="shared" ref="Q32" si="11">+Q10/Q$20*100</f>
        <v>9.3223170543384928</v>
      </c>
      <c r="R32" s="91">
        <f t="shared" si="6"/>
        <v>9.8617504755643299</v>
      </c>
      <c r="S32" s="92">
        <f t="shared" ref="S32:T32" si="12">+S10/S$20*100</f>
        <v>10.06362270289307</v>
      </c>
      <c r="T32" s="92">
        <f t="shared" si="12"/>
        <v>10.2357694773962</v>
      </c>
    </row>
    <row r="33" spans="2:20" ht="20.100000000000001" customHeight="1" x14ac:dyDescent="0.25">
      <c r="B33" s="71" t="s">
        <v>4</v>
      </c>
      <c r="C33" s="68">
        <f t="shared" si="6"/>
        <v>7.0734042032686473</v>
      </c>
      <c r="D33" s="68">
        <f t="shared" si="6"/>
        <v>7.2696992878312372</v>
      </c>
      <c r="E33" s="68">
        <f t="shared" si="6"/>
        <v>6.8528822351328413</v>
      </c>
      <c r="F33" s="68">
        <f t="shared" si="6"/>
        <v>6.6279417778905048</v>
      </c>
      <c r="G33" s="68">
        <f t="shared" si="6"/>
        <v>6.2947951104507016</v>
      </c>
      <c r="H33" s="68">
        <f t="shared" si="6"/>
        <v>6.7994046572586981</v>
      </c>
      <c r="I33" s="68">
        <f t="shared" si="6"/>
        <v>6.7108491269219739</v>
      </c>
      <c r="J33" s="68">
        <f t="shared" si="6"/>
        <v>7.0871168777216189</v>
      </c>
      <c r="K33" s="68">
        <f t="shared" si="6"/>
        <v>7.761041779814307</v>
      </c>
      <c r="L33" s="68">
        <f t="shared" si="6"/>
        <v>7.2631623547285251</v>
      </c>
      <c r="M33" s="68">
        <f t="shared" si="6"/>
        <v>6.793329162627944</v>
      </c>
      <c r="N33" s="68">
        <f t="shared" si="6"/>
        <v>6.932468700069756</v>
      </c>
      <c r="O33" s="68">
        <f t="shared" si="6"/>
        <v>8.1075153109349802</v>
      </c>
      <c r="P33" s="68">
        <f t="shared" si="6"/>
        <v>7.8156294960606942</v>
      </c>
      <c r="Q33" s="69">
        <f t="shared" ref="Q33" si="13">+Q11/Q$20*100</f>
        <v>7.1373229472442485</v>
      </c>
      <c r="R33" s="69">
        <f t="shared" si="6"/>
        <v>7.0439252084550317</v>
      </c>
      <c r="S33" s="69">
        <f t="shared" ref="S33:T33" si="14">+S11/S$20*100</f>
        <v>6.7302995590526518</v>
      </c>
      <c r="T33" s="69">
        <f t="shared" si="14"/>
        <v>6.7199630555856888</v>
      </c>
    </row>
    <row r="34" spans="2:20" ht="20.100000000000001" customHeight="1" x14ac:dyDescent="0.25">
      <c r="B34" s="90" t="s">
        <v>76</v>
      </c>
      <c r="C34" s="91">
        <f t="shared" si="6"/>
        <v>0.22735873272473384</v>
      </c>
      <c r="D34" s="91">
        <f t="shared" si="6"/>
        <v>0.54062482747629281</v>
      </c>
      <c r="E34" s="91">
        <f t="shared" si="6"/>
        <v>0.50830661131593791</v>
      </c>
      <c r="F34" s="91">
        <f t="shared" si="6"/>
        <v>0.43169764309562442</v>
      </c>
      <c r="G34" s="91">
        <f t="shared" si="6"/>
        <v>0.32049686428873508</v>
      </c>
      <c r="H34" s="91">
        <f t="shared" si="6"/>
        <v>0.39850728217897308</v>
      </c>
      <c r="I34" s="91">
        <f t="shared" si="6"/>
        <v>0.51101205372804859</v>
      </c>
      <c r="J34" s="91">
        <f t="shared" si="6"/>
        <v>0.43924569528378715</v>
      </c>
      <c r="K34" s="91">
        <f t="shared" si="6"/>
        <v>0.36148379132137892</v>
      </c>
      <c r="L34" s="91">
        <f t="shared" si="6"/>
        <v>0.29693799722834319</v>
      </c>
      <c r="M34" s="91">
        <f t="shared" si="6"/>
        <v>0.27457419054730248</v>
      </c>
      <c r="N34" s="91">
        <f t="shared" si="6"/>
        <v>0.27273004016945895</v>
      </c>
      <c r="O34" s="91">
        <f t="shared" si="6"/>
        <v>0.47419471404525582</v>
      </c>
      <c r="P34" s="91">
        <f t="shared" si="6"/>
        <v>0.29293628906645164</v>
      </c>
      <c r="Q34" s="91">
        <f t="shared" ref="Q34" si="15">+Q12/Q$20*100</f>
        <v>0.22915897062362775</v>
      </c>
      <c r="R34" s="91">
        <f t="shared" si="6"/>
        <v>0.24250538278462141</v>
      </c>
      <c r="S34" s="92">
        <f t="shared" ref="S34:T34" si="16">+S12/S$20*100</f>
        <v>0.25059095968345602</v>
      </c>
      <c r="T34" s="92">
        <f t="shared" si="16"/>
        <v>0.17663924406252318</v>
      </c>
    </row>
    <row r="35" spans="2:20" ht="20.100000000000001" customHeight="1" x14ac:dyDescent="0.25">
      <c r="B35" s="67" t="s">
        <v>6</v>
      </c>
      <c r="C35" s="68">
        <f t="shared" si="6"/>
        <v>28.085296065955983</v>
      </c>
      <c r="D35" s="68">
        <f t="shared" si="6"/>
        <v>27.463583252823977</v>
      </c>
      <c r="E35" s="68">
        <f t="shared" si="6"/>
        <v>25.152536337363792</v>
      </c>
      <c r="F35" s="68">
        <f t="shared" si="6"/>
        <v>24.434844832462577</v>
      </c>
      <c r="G35" s="68">
        <f t="shared" si="6"/>
        <v>24.784719441533792</v>
      </c>
      <c r="H35" s="68">
        <f t="shared" si="6"/>
        <v>25.916446238865447</v>
      </c>
      <c r="I35" s="68">
        <f t="shared" si="6"/>
        <v>25.048508875053795</v>
      </c>
      <c r="J35" s="68">
        <f t="shared" si="6"/>
        <v>23.851084159401143</v>
      </c>
      <c r="K35" s="68">
        <f t="shared" si="6"/>
        <v>23.616693321334093</v>
      </c>
      <c r="L35" s="68">
        <f t="shared" si="6"/>
        <v>23.413879172207576</v>
      </c>
      <c r="M35" s="68">
        <f t="shared" si="6"/>
        <v>22.788192805274782</v>
      </c>
      <c r="N35" s="68">
        <f t="shared" si="6"/>
        <v>22.362208032635689</v>
      </c>
      <c r="O35" s="68">
        <f t="shared" si="6"/>
        <v>9.0011657721678784</v>
      </c>
      <c r="P35" s="68">
        <f t="shared" si="6"/>
        <v>7.0345434301531746</v>
      </c>
      <c r="Q35" s="69">
        <f t="shared" ref="Q35" si="17">+Q13/Q$20*100</f>
        <v>17.85270795237286</v>
      </c>
      <c r="R35" s="69">
        <f t="shared" si="6"/>
        <v>22.096912074104445</v>
      </c>
      <c r="S35" s="69">
        <f t="shared" ref="S35:T35" si="18">+S13/S$20*100</f>
        <v>24.018511615762581</v>
      </c>
      <c r="T35" s="69">
        <f t="shared" si="18"/>
        <v>22.174035385232422</v>
      </c>
    </row>
    <row r="36" spans="2:20" ht="20.100000000000001" customHeight="1" x14ac:dyDescent="0.25">
      <c r="B36" s="90" t="s">
        <v>7</v>
      </c>
      <c r="C36" s="91">
        <f t="shared" si="6"/>
        <v>5.52584312360342</v>
      </c>
      <c r="D36" s="91">
        <f t="shared" si="6"/>
        <v>5.6633182391190671</v>
      </c>
      <c r="E36" s="91">
        <f t="shared" si="6"/>
        <v>5.5477563680471773</v>
      </c>
      <c r="F36" s="91">
        <f t="shared" si="6"/>
        <v>6.4602024091744301</v>
      </c>
      <c r="G36" s="91">
        <f t="shared" si="6"/>
        <v>6.866704160565865</v>
      </c>
      <c r="H36" s="91">
        <f t="shared" si="6"/>
        <v>8.2743783322717483</v>
      </c>
      <c r="I36" s="91">
        <f t="shared" si="6"/>
        <v>8.0463833854174389</v>
      </c>
      <c r="J36" s="91">
        <f t="shared" si="6"/>
        <v>7.9592506155293314</v>
      </c>
      <c r="K36" s="91">
        <f t="shared" si="6"/>
        <v>7.4193898552187889</v>
      </c>
      <c r="L36" s="91">
        <f t="shared" si="6"/>
        <v>8.1933622349109481</v>
      </c>
      <c r="M36" s="91">
        <f t="shared" si="6"/>
        <v>7.9326027218600865</v>
      </c>
      <c r="N36" s="91">
        <f t="shared" si="6"/>
        <v>7.7499447539984336</v>
      </c>
      <c r="O36" s="91">
        <f t="shared" si="6"/>
        <v>9.6291045120942247</v>
      </c>
      <c r="P36" s="91">
        <f t="shared" si="6"/>
        <v>8.3222564503740362</v>
      </c>
      <c r="Q36" s="91">
        <f t="shared" ref="Q36" si="19">+Q14/Q$20*100</f>
        <v>7.273664656999193</v>
      </c>
      <c r="R36" s="91">
        <f t="shared" si="6"/>
        <v>7.9040496708799273</v>
      </c>
      <c r="S36" s="92">
        <f t="shared" ref="S36:T36" si="20">+S14/S$20*100</f>
        <v>7.1792886509972895</v>
      </c>
      <c r="T36" s="92">
        <f t="shared" si="20"/>
        <v>8.679269541050127</v>
      </c>
    </row>
    <row r="37" spans="2:20" ht="20.100000000000001" customHeight="1" x14ac:dyDescent="0.25">
      <c r="B37" s="67" t="s">
        <v>8</v>
      </c>
      <c r="C37" s="68">
        <f t="shared" si="6"/>
        <v>4.8458878930785554</v>
      </c>
      <c r="D37" s="68">
        <f t="shared" si="6"/>
        <v>4.3017894106007049</v>
      </c>
      <c r="E37" s="68">
        <f t="shared" si="6"/>
        <v>4.7499147431653244</v>
      </c>
      <c r="F37" s="68">
        <f t="shared" si="6"/>
        <v>5.4803255881879922</v>
      </c>
      <c r="G37" s="68">
        <f t="shared" si="6"/>
        <v>7.6521331742464422</v>
      </c>
      <c r="H37" s="68">
        <f t="shared" si="6"/>
        <v>5.5606058525892346</v>
      </c>
      <c r="I37" s="68">
        <f t="shared" si="6"/>
        <v>6.2867594317576287</v>
      </c>
      <c r="J37" s="68">
        <f t="shared" si="6"/>
        <v>5.2784932136418679</v>
      </c>
      <c r="K37" s="68">
        <f t="shared" si="6"/>
        <v>5.5336591330705911</v>
      </c>
      <c r="L37" s="68">
        <f t="shared" si="6"/>
        <v>6.4532877934930388</v>
      </c>
      <c r="M37" s="68">
        <f t="shared" si="6"/>
        <v>6.4622363036597967</v>
      </c>
      <c r="N37" s="68">
        <f t="shared" si="6"/>
        <v>5.828799979175308</v>
      </c>
      <c r="O37" s="68">
        <f t="shared" si="6"/>
        <v>6.7125017538179108</v>
      </c>
      <c r="P37" s="68">
        <f t="shared" si="6"/>
        <v>4.7595289596367936</v>
      </c>
      <c r="Q37" s="69">
        <f t="shared" ref="Q37" si="21">+Q15/Q$20*100</f>
        <v>3.9909383331531996</v>
      </c>
      <c r="R37" s="69">
        <f t="shared" si="6"/>
        <v>3.775406901791051</v>
      </c>
      <c r="S37" s="69">
        <f t="shared" ref="S37:T37" si="22">+S15/S$20*100</f>
        <v>3.4776470291596016</v>
      </c>
      <c r="T37" s="69">
        <f t="shared" si="22"/>
        <v>3.8966188832512758</v>
      </c>
    </row>
    <row r="38" spans="2:20" ht="20.100000000000001" customHeight="1" x14ac:dyDescent="0.25">
      <c r="B38" s="90" t="s">
        <v>9</v>
      </c>
      <c r="C38" s="91">
        <f t="shared" si="6"/>
        <v>2.9333596177879664</v>
      </c>
      <c r="D38" s="91">
        <f t="shared" si="6"/>
        <v>3.89650302553544</v>
      </c>
      <c r="E38" s="91">
        <f t="shared" si="6"/>
        <v>3.5904165258141241</v>
      </c>
      <c r="F38" s="91">
        <f t="shared" si="6"/>
        <v>3.3445977770917512</v>
      </c>
      <c r="G38" s="91">
        <f t="shared" si="6"/>
        <v>3.2639695501795449</v>
      </c>
      <c r="H38" s="91">
        <f t="shared" si="6"/>
        <v>3.5164229646137661</v>
      </c>
      <c r="I38" s="91">
        <f t="shared" si="6"/>
        <v>4.3184174772796515</v>
      </c>
      <c r="J38" s="91">
        <f t="shared" si="6"/>
        <v>4.8407500994311841</v>
      </c>
      <c r="K38" s="91">
        <f t="shared" si="6"/>
        <v>5.3380335469066615</v>
      </c>
      <c r="L38" s="91">
        <f t="shared" si="6"/>
        <v>5.890179360949471</v>
      </c>
      <c r="M38" s="91">
        <f t="shared" si="6"/>
        <v>5.9208839904637589</v>
      </c>
      <c r="N38" s="91">
        <f t="shared" si="6"/>
        <v>6.645216468156101</v>
      </c>
      <c r="O38" s="91">
        <f t="shared" si="6"/>
        <v>9.197950853745672</v>
      </c>
      <c r="P38" s="91">
        <f t="shared" si="6"/>
        <v>7.7888489724649412</v>
      </c>
      <c r="Q38" s="91">
        <f t="shared" ref="Q38" si="23">+Q16/Q$20*100</f>
        <v>7.5524657166367568</v>
      </c>
      <c r="R38" s="91">
        <f t="shared" si="6"/>
        <v>8.7260396430380016</v>
      </c>
      <c r="S38" s="92">
        <f t="shared" ref="S38:T38" si="24">+S16/S$20*100</f>
        <v>8.3647409100818599</v>
      </c>
      <c r="T38" s="92">
        <f t="shared" si="24"/>
        <v>9.3261892268445976</v>
      </c>
    </row>
    <row r="39" spans="2:20" ht="30" customHeight="1" x14ac:dyDescent="0.25">
      <c r="B39" s="67" t="s">
        <v>32</v>
      </c>
      <c r="C39" s="68">
        <f t="shared" si="6"/>
        <v>8.8346954179396207</v>
      </c>
      <c r="D39" s="68">
        <f t="shared" si="6"/>
        <v>9.7642690668235712</v>
      </c>
      <c r="E39" s="68">
        <f t="shared" si="6"/>
        <v>9.0533519027536755</v>
      </c>
      <c r="F39" s="68">
        <f t="shared" si="6"/>
        <v>9.7243626618463495</v>
      </c>
      <c r="G39" s="68">
        <f t="shared" si="6"/>
        <v>8.3616774662703417</v>
      </c>
      <c r="H39" s="68">
        <f t="shared" si="6"/>
        <v>8.7119784671821972</v>
      </c>
      <c r="I39" s="68">
        <f t="shared" si="6"/>
        <v>8.276872568659293</v>
      </c>
      <c r="J39" s="68">
        <f t="shared" si="6"/>
        <v>8.7939809516734702</v>
      </c>
      <c r="K39" s="68">
        <f t="shared" si="6"/>
        <v>8.806076609831571</v>
      </c>
      <c r="L39" s="68">
        <f t="shared" si="6"/>
        <v>8.4708354778457444</v>
      </c>
      <c r="M39" s="68">
        <f t="shared" si="6"/>
        <v>8.1669803433999437</v>
      </c>
      <c r="N39" s="68">
        <f t="shared" si="6"/>
        <v>7.9774444438045951</v>
      </c>
      <c r="O39" s="68">
        <f t="shared" si="6"/>
        <v>11.216151837807192</v>
      </c>
      <c r="P39" s="68">
        <f t="shared" si="6"/>
        <v>7.8383602205757246</v>
      </c>
      <c r="Q39" s="69">
        <f t="shared" ref="Q39" si="25">+Q17/Q$20*100</f>
        <v>5.6983509701309689</v>
      </c>
      <c r="R39" s="69">
        <f t="shared" si="6"/>
        <v>5.2823373707521588</v>
      </c>
      <c r="S39" s="69">
        <f t="shared" ref="S39:T39" si="26">+S17/S$20*100</f>
        <v>4.1030921691224682</v>
      </c>
      <c r="T39" s="69">
        <f t="shared" si="26"/>
        <v>3.789883372934149</v>
      </c>
    </row>
    <row r="40" spans="2:20" ht="30" customHeight="1" x14ac:dyDescent="0.25">
      <c r="B40" s="90" t="s">
        <v>33</v>
      </c>
      <c r="C40" s="91">
        <f t="shared" si="6"/>
        <v>1.7983641747595691</v>
      </c>
      <c r="D40" s="91">
        <f t="shared" si="6"/>
        <v>2.9435239860945677</v>
      </c>
      <c r="E40" s="91">
        <f t="shared" si="6"/>
        <v>3.5859827491495704</v>
      </c>
      <c r="F40" s="91">
        <f t="shared" si="6"/>
        <v>3.6410796399829581</v>
      </c>
      <c r="G40" s="91">
        <f t="shared" si="6"/>
        <v>4.3272898323741646</v>
      </c>
      <c r="H40" s="91">
        <f t="shared" si="6"/>
        <v>3.2247571035669269</v>
      </c>
      <c r="I40" s="91">
        <f t="shared" si="6"/>
        <v>3.6868699990499678</v>
      </c>
      <c r="J40" s="91">
        <f t="shared" si="6"/>
        <v>4.2340001728826131</v>
      </c>
      <c r="K40" s="91">
        <f t="shared" si="6"/>
        <v>3.2241788678367191</v>
      </c>
      <c r="L40" s="91">
        <f t="shared" si="6"/>
        <v>2.1813037476510551</v>
      </c>
      <c r="M40" s="91">
        <f t="shared" si="6"/>
        <v>3.5615385124026373</v>
      </c>
      <c r="N40" s="91">
        <f t="shared" si="6"/>
        <v>2.1471023554581223</v>
      </c>
      <c r="O40" s="91">
        <f t="shared" si="6"/>
        <v>2.1459853638272306</v>
      </c>
      <c r="P40" s="91">
        <f t="shared" si="6"/>
        <v>2.4503573519597297</v>
      </c>
      <c r="Q40" s="91">
        <f t="shared" ref="Q40" si="27">+Q18/Q$20*100</f>
        <v>2.7566451104348038</v>
      </c>
      <c r="R40" s="91">
        <f t="shared" si="6"/>
        <v>3.5094127025583477</v>
      </c>
      <c r="S40" s="92">
        <f t="shared" ref="S40:T40" si="28">+S18/S$20*100</f>
        <v>3.3996935729202695</v>
      </c>
      <c r="T40" s="92">
        <f t="shared" si="28"/>
        <v>2.2989333615953322</v>
      </c>
    </row>
    <row r="41" spans="2:20" ht="20.100000000000001" customHeight="1" x14ac:dyDescent="0.25">
      <c r="B41" s="67" t="s">
        <v>34</v>
      </c>
      <c r="C41" s="68">
        <f t="shared" si="6"/>
        <v>3.1882721132690479</v>
      </c>
      <c r="D41" s="68">
        <f t="shared" si="6"/>
        <v>3.9648329358968026</v>
      </c>
      <c r="E41" s="68">
        <f t="shared" si="6"/>
        <v>3.6654172646418814</v>
      </c>
      <c r="F41" s="68">
        <f t="shared" si="6"/>
        <v>3.3935738354113587</v>
      </c>
      <c r="G41" s="68">
        <f t="shared" si="6"/>
        <v>3.2530675454453357</v>
      </c>
      <c r="H41" s="68">
        <f t="shared" si="6"/>
        <v>3.5043098775913668</v>
      </c>
      <c r="I41" s="68">
        <f t="shared" si="6"/>
        <v>3.4694677878610198</v>
      </c>
      <c r="J41" s="68">
        <f t="shared" si="6"/>
        <v>3.5633065211941291</v>
      </c>
      <c r="K41" s="68">
        <f t="shared" si="6"/>
        <v>3.401934680129663</v>
      </c>
      <c r="L41" s="68">
        <f t="shared" si="6"/>
        <v>3.2440410025131885</v>
      </c>
      <c r="M41" s="68">
        <f t="shared" si="6"/>
        <v>3.421047767211697</v>
      </c>
      <c r="N41" s="68">
        <f t="shared" si="6"/>
        <v>4.1168386067715392</v>
      </c>
      <c r="O41" s="68">
        <f t="shared" si="6"/>
        <v>4.2070727091089699</v>
      </c>
      <c r="P41" s="68">
        <f t="shared" si="6"/>
        <v>4.3968299508036823</v>
      </c>
      <c r="Q41" s="69">
        <f t="shared" ref="Q41" si="29">+Q19/Q$20*100</f>
        <v>4.3576483494132843</v>
      </c>
      <c r="R41" s="69">
        <f t="shared" si="6"/>
        <v>4.4813502337714954</v>
      </c>
      <c r="S41" s="69">
        <f t="shared" ref="S41:T41" si="30">+S19/S$20*100</f>
        <v>4.052404479921603</v>
      </c>
      <c r="T41" s="69">
        <f t="shared" si="30"/>
        <v>3.361895143928431</v>
      </c>
    </row>
    <row r="42" spans="2:20" ht="20.100000000000001" customHeight="1" x14ac:dyDescent="0.25">
      <c r="B42" s="72" t="s">
        <v>31</v>
      </c>
      <c r="C42" s="73">
        <f>+C29+C30+C35+C36+C37+C38+C39+C40+C41</f>
        <v>100</v>
      </c>
      <c r="D42" s="73">
        <f t="shared" ref="D42:R42" si="31">+D29+D30+D35+D36+D37+D38+D39+D40+D41</f>
        <v>99.999999999999986</v>
      </c>
      <c r="E42" s="73">
        <f t="shared" si="31"/>
        <v>100</v>
      </c>
      <c r="F42" s="73">
        <f t="shared" si="31"/>
        <v>100.00000000000003</v>
      </c>
      <c r="G42" s="73">
        <f t="shared" si="31"/>
        <v>99.999999999999972</v>
      </c>
      <c r="H42" s="73">
        <f t="shared" si="31"/>
        <v>100.00000000000001</v>
      </c>
      <c r="I42" s="73">
        <f t="shared" si="31"/>
        <v>100</v>
      </c>
      <c r="J42" s="73">
        <f t="shared" si="31"/>
        <v>100.00000000000001</v>
      </c>
      <c r="K42" s="73">
        <f t="shared" si="31"/>
        <v>99.999999999999986</v>
      </c>
      <c r="L42" s="73">
        <f t="shared" si="31"/>
        <v>100</v>
      </c>
      <c r="M42" s="73">
        <f t="shared" si="31"/>
        <v>100.00000000000001</v>
      </c>
      <c r="N42" s="73">
        <f t="shared" si="31"/>
        <v>100.00000000000001</v>
      </c>
      <c r="O42" s="73">
        <f t="shared" si="31"/>
        <v>100</v>
      </c>
      <c r="P42" s="73">
        <f t="shared" si="31"/>
        <v>100</v>
      </c>
      <c r="Q42" s="74">
        <f t="shared" ref="Q42" si="32">+Q29+Q30+Q35+Q36+Q37+Q38+Q39+Q40+Q41</f>
        <v>100</v>
      </c>
      <c r="R42" s="74">
        <f t="shared" si="31"/>
        <v>99.999999999999986</v>
      </c>
      <c r="S42" s="74">
        <f t="shared" ref="S42:T42" si="33">+S29+S30+S35+S36+S37+S38+S39+S40+S41</f>
        <v>100</v>
      </c>
      <c r="T42" s="74">
        <f t="shared" si="33"/>
        <v>100.00000000000003</v>
      </c>
    </row>
    <row r="43" spans="2:20" ht="20.100000000000001" customHeight="1" x14ac:dyDescent="0.25">
      <c r="B43" s="75" t="str">
        <f>+B21</f>
        <v>*/  Cifras a marzo de 2025</v>
      </c>
    </row>
  </sheetData>
  <printOptions horizontalCentered="1" verticalCentered="1"/>
  <pageMargins left="0" right="0" top="0" bottom="0" header="0" footer="0"/>
  <pageSetup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B1:I22"/>
  <sheetViews>
    <sheetView showGridLines="0" zoomScaleNormal="100" zoomScaleSheetLayoutView="100" workbookViewId="0"/>
  </sheetViews>
  <sheetFormatPr baseColWidth="10" defaultRowHeight="13.5" x14ac:dyDescent="0.25"/>
  <cols>
    <col min="1" max="1" width="4.140625" style="17" customWidth="1"/>
    <col min="2" max="2" width="80.42578125" style="17" customWidth="1"/>
    <col min="3" max="5" width="11.28515625" style="17" customWidth="1"/>
    <col min="6" max="6" width="13.140625" style="17" customWidth="1"/>
    <col min="7" max="9" width="12.5703125" style="17" bestFit="1" customWidth="1"/>
    <col min="10" max="16384" width="11.42578125" style="17"/>
  </cols>
  <sheetData>
    <row r="1" spans="2:9" s="25" customFormat="1" ht="16.5" x14ac:dyDescent="0.25">
      <c r="B1" s="23" t="s">
        <v>71</v>
      </c>
      <c r="C1" s="24"/>
      <c r="D1" s="24"/>
      <c r="E1" s="24"/>
      <c r="F1" s="24"/>
      <c r="G1" s="24"/>
      <c r="H1" s="24"/>
      <c r="I1" s="24"/>
    </row>
    <row r="2" spans="2:9" s="25" customFormat="1" ht="16.5" x14ac:dyDescent="0.3">
      <c r="B2" s="26" t="s">
        <v>64</v>
      </c>
      <c r="C2" s="24"/>
      <c r="D2" s="24"/>
      <c r="E2" s="24"/>
      <c r="F2" s="24"/>
      <c r="G2" s="24"/>
      <c r="H2" s="24"/>
      <c r="I2" s="24"/>
    </row>
    <row r="3" spans="2:9" s="25" customFormat="1" x14ac:dyDescent="0.25">
      <c r="B3" s="27" t="str">
        <f>+'X - Cuadro 4'!B3</f>
        <v>Período:  2023  -  2025</v>
      </c>
      <c r="C3" s="24"/>
      <c r="D3" s="24"/>
      <c r="E3" s="24"/>
      <c r="F3" s="24"/>
      <c r="G3" s="24"/>
      <c r="H3" s="24"/>
      <c r="I3" s="24"/>
    </row>
    <row r="4" spans="2:9" s="25" customFormat="1" x14ac:dyDescent="0.25">
      <c r="B4" s="27" t="s">
        <v>44</v>
      </c>
      <c r="C4" s="24"/>
      <c r="D4" s="24"/>
      <c r="E4" s="24"/>
      <c r="F4" s="24"/>
      <c r="G4" s="24"/>
      <c r="H4" s="24"/>
      <c r="I4" s="24"/>
    </row>
    <row r="5" spans="2:9" s="25" customFormat="1" x14ac:dyDescent="0.25"/>
    <row r="6" spans="2:9" s="25" customFormat="1" ht="18" customHeight="1" x14ac:dyDescent="0.25">
      <c r="B6" s="132" t="s">
        <v>30</v>
      </c>
      <c r="C6" s="134">
        <f>+'X - Cuadro 4'!C6:C7</f>
        <v>2023</v>
      </c>
      <c r="D6" s="134">
        <f>+'X - Cuadro 4'!D6:D7</f>
        <v>2024</v>
      </c>
      <c r="E6" s="134">
        <f>+'X - Cuadro 4'!E6:E7</f>
        <v>2025</v>
      </c>
      <c r="F6" s="134" t="s">
        <v>41</v>
      </c>
      <c r="G6" s="134"/>
      <c r="H6" s="134" t="s">
        <v>42</v>
      </c>
      <c r="I6" s="135"/>
    </row>
    <row r="7" spans="2:9" s="25" customFormat="1" ht="18" customHeight="1" x14ac:dyDescent="0.25">
      <c r="B7" s="133"/>
      <c r="C7" s="136"/>
      <c r="D7" s="136"/>
      <c r="E7" s="136"/>
      <c r="F7" s="96" t="str">
        <f>+'X - Cuadro 4'!F7</f>
        <v>2024/2023</v>
      </c>
      <c r="G7" s="96" t="str">
        <f>+'X - Cuadro 4'!G7</f>
        <v>2025/2024</v>
      </c>
      <c r="H7" s="96" t="str">
        <f>+'X - Cuadro 4'!H7</f>
        <v>2024/2023</v>
      </c>
      <c r="I7" s="97" t="str">
        <f>+'X - Cuadro 4'!I7</f>
        <v>2025/2024</v>
      </c>
    </row>
    <row r="8" spans="2:9" ht="20.100000000000001" customHeight="1" x14ac:dyDescent="0.25">
      <c r="B8" s="98" t="s">
        <v>0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9">
        <v>0</v>
      </c>
    </row>
    <row r="9" spans="2:9" ht="20.100000000000001" customHeight="1" x14ac:dyDescent="0.25">
      <c r="B9" s="99" t="s">
        <v>1</v>
      </c>
      <c r="C9" s="91">
        <v>2494.5451499999999</v>
      </c>
      <c r="D9" s="91">
        <v>2926.1471500000002</v>
      </c>
      <c r="E9" s="91">
        <v>733.10010999999997</v>
      </c>
      <c r="F9" s="91">
        <f t="shared" ref="F9:G9" si="0">+D9-C9</f>
        <v>431.60200000000032</v>
      </c>
      <c r="G9" s="91">
        <f t="shared" si="0"/>
        <v>-2193.0470400000004</v>
      </c>
      <c r="H9" s="91">
        <f t="shared" ref="H9:I9" si="1">+D9/C9*100-100</f>
        <v>17.301831558350429</v>
      </c>
      <c r="I9" s="92">
        <f t="shared" si="1"/>
        <v>-74.946574029949247</v>
      </c>
    </row>
    <row r="10" spans="2:9" ht="20.100000000000001" customHeight="1" x14ac:dyDescent="0.25">
      <c r="B10" s="100" t="s">
        <v>2</v>
      </c>
      <c r="C10" s="78">
        <v>1527.2776800000001</v>
      </c>
      <c r="D10" s="78">
        <v>1827.6961100000001</v>
      </c>
      <c r="E10" s="78">
        <v>462.84219000000002</v>
      </c>
      <c r="F10" s="78">
        <f t="shared" ref="F10:F21" si="2">+D10-C10</f>
        <v>300.41842999999994</v>
      </c>
      <c r="G10" s="78">
        <f t="shared" ref="G10:G21" si="3">+E10-D10</f>
        <v>-1364.85392</v>
      </c>
      <c r="H10" s="78">
        <f t="shared" ref="H10:H21" si="4">+D10/C10*100-100</f>
        <v>19.670190557620131</v>
      </c>
      <c r="I10" s="79">
        <f t="shared" ref="I10:I21" si="5">+E10/D10*100-100</f>
        <v>-74.676195486349201</v>
      </c>
    </row>
    <row r="11" spans="2:9" ht="20.100000000000001" customHeight="1" x14ac:dyDescent="0.25">
      <c r="B11" s="101" t="s">
        <v>3</v>
      </c>
      <c r="C11" s="91">
        <v>556.26602000000003</v>
      </c>
      <c r="D11" s="91">
        <v>648.56043</v>
      </c>
      <c r="E11" s="91">
        <v>161.46612999999999</v>
      </c>
      <c r="F11" s="91">
        <f t="shared" si="2"/>
        <v>92.294409999999971</v>
      </c>
      <c r="G11" s="91">
        <f t="shared" si="3"/>
        <v>-487.09429999999998</v>
      </c>
      <c r="H11" s="91">
        <f t="shared" si="4"/>
        <v>16.591775640007626</v>
      </c>
      <c r="I11" s="92">
        <f t="shared" si="5"/>
        <v>-75.103918997956754</v>
      </c>
    </row>
    <row r="12" spans="2:9" ht="20.100000000000001" customHeight="1" x14ac:dyDescent="0.25">
      <c r="B12" s="100" t="s">
        <v>4</v>
      </c>
      <c r="C12" s="78">
        <v>397.32258999999999</v>
      </c>
      <c r="D12" s="78">
        <v>433.74102000000005</v>
      </c>
      <c r="E12" s="78">
        <v>106.00536</v>
      </c>
      <c r="F12" s="78">
        <f t="shared" si="2"/>
        <v>36.418430000000058</v>
      </c>
      <c r="G12" s="78">
        <f t="shared" si="3"/>
        <v>-327.73566000000005</v>
      </c>
      <c r="H12" s="78">
        <f t="shared" si="4"/>
        <v>9.1659600829643324</v>
      </c>
      <c r="I12" s="79">
        <f t="shared" si="5"/>
        <v>-75.560217938344863</v>
      </c>
    </row>
    <row r="13" spans="2:9" ht="20.100000000000001" customHeight="1" x14ac:dyDescent="0.25">
      <c r="B13" s="101" t="s">
        <v>5</v>
      </c>
      <c r="C13" s="91">
        <v>13.67886</v>
      </c>
      <c r="D13" s="91">
        <v>16.14959</v>
      </c>
      <c r="E13" s="91">
        <v>2.7864300000000002</v>
      </c>
      <c r="F13" s="91">
        <f t="shared" si="2"/>
        <v>2.4707299999999996</v>
      </c>
      <c r="G13" s="91">
        <f t="shared" si="3"/>
        <v>-13.363160000000001</v>
      </c>
      <c r="H13" s="91">
        <f t="shared" si="4"/>
        <v>18.062397012616543</v>
      </c>
      <c r="I13" s="92">
        <f t="shared" si="5"/>
        <v>-82.746125443432305</v>
      </c>
    </row>
    <row r="14" spans="2:9" ht="20.100000000000001" customHeight="1" x14ac:dyDescent="0.25">
      <c r="B14" s="98" t="s">
        <v>6</v>
      </c>
      <c r="C14" s="78">
        <v>1246.4076600000001</v>
      </c>
      <c r="D14" s="78">
        <v>1547.8974800000001</v>
      </c>
      <c r="E14" s="78">
        <v>349.78861999999998</v>
      </c>
      <c r="F14" s="78">
        <f t="shared" si="2"/>
        <v>301.48982000000001</v>
      </c>
      <c r="G14" s="78">
        <f t="shared" si="3"/>
        <v>-1198.10886</v>
      </c>
      <c r="H14" s="78">
        <f t="shared" si="4"/>
        <v>24.188700830031792</v>
      </c>
      <c r="I14" s="79">
        <f t="shared" si="5"/>
        <v>-77.402339333222514</v>
      </c>
    </row>
    <row r="15" spans="2:9" ht="20.100000000000001" customHeight="1" x14ac:dyDescent="0.25">
      <c r="B15" s="99" t="s">
        <v>7</v>
      </c>
      <c r="C15" s="91">
        <v>445.83913000000001</v>
      </c>
      <c r="D15" s="91">
        <v>462.67658</v>
      </c>
      <c r="E15" s="91">
        <v>136.91282000000001</v>
      </c>
      <c r="F15" s="91">
        <f t="shared" si="2"/>
        <v>16.83744999999999</v>
      </c>
      <c r="G15" s="91">
        <f t="shared" si="3"/>
        <v>-325.76375999999999</v>
      </c>
      <c r="H15" s="91">
        <f t="shared" si="4"/>
        <v>3.776575196528853</v>
      </c>
      <c r="I15" s="92">
        <f t="shared" si="5"/>
        <v>-70.408525972937724</v>
      </c>
    </row>
    <row r="16" spans="2:9" ht="20.100000000000001" customHeight="1" x14ac:dyDescent="0.25">
      <c r="B16" s="98" t="s">
        <v>8</v>
      </c>
      <c r="C16" s="78">
        <v>212.95718000000002</v>
      </c>
      <c r="D16" s="78">
        <v>224.12051000000002</v>
      </c>
      <c r="E16" s="78">
        <v>61.467970000000001</v>
      </c>
      <c r="F16" s="78">
        <f t="shared" si="2"/>
        <v>11.163330000000002</v>
      </c>
      <c r="G16" s="78">
        <f t="shared" si="3"/>
        <v>-162.65254000000002</v>
      </c>
      <c r="H16" s="78">
        <f t="shared" si="4"/>
        <v>5.2420538250929098</v>
      </c>
      <c r="I16" s="79">
        <f t="shared" si="5"/>
        <v>-72.573697070384142</v>
      </c>
    </row>
    <row r="17" spans="2:9" ht="20.100000000000001" customHeight="1" x14ac:dyDescent="0.25">
      <c r="B17" s="99" t="s">
        <v>9</v>
      </c>
      <c r="C17" s="91">
        <v>492.20464000000004</v>
      </c>
      <c r="D17" s="91">
        <v>539.07425999999998</v>
      </c>
      <c r="E17" s="91">
        <v>147.11778000000001</v>
      </c>
      <c r="F17" s="91">
        <f t="shared" si="2"/>
        <v>46.869619999999941</v>
      </c>
      <c r="G17" s="91">
        <f t="shared" si="3"/>
        <v>-391.95647999999994</v>
      </c>
      <c r="H17" s="91">
        <f t="shared" si="4"/>
        <v>9.5223848357057079</v>
      </c>
      <c r="I17" s="92">
        <f t="shared" si="5"/>
        <v>-72.709181106142964</v>
      </c>
    </row>
    <row r="18" spans="2:9" ht="20.100000000000001" customHeight="1" x14ac:dyDescent="0.25">
      <c r="B18" s="98" t="s">
        <v>32</v>
      </c>
      <c r="C18" s="78">
        <v>297.95772999999997</v>
      </c>
      <c r="D18" s="78">
        <v>264.42795999999998</v>
      </c>
      <c r="E18" s="78">
        <v>59.78425</v>
      </c>
      <c r="F18" s="78">
        <f t="shared" si="2"/>
        <v>-33.529769999999985</v>
      </c>
      <c r="G18" s="78">
        <f t="shared" si="3"/>
        <v>-204.64371</v>
      </c>
      <c r="H18" s="78">
        <f t="shared" si="4"/>
        <v>-11.25319688802837</v>
      </c>
      <c r="I18" s="79">
        <f t="shared" si="5"/>
        <v>-77.391101152843291</v>
      </c>
    </row>
    <row r="19" spans="2:9" ht="20.100000000000001" customHeight="1" x14ac:dyDescent="0.25">
      <c r="B19" s="99" t="s">
        <v>33</v>
      </c>
      <c r="C19" s="91">
        <v>197.95339999999999</v>
      </c>
      <c r="D19" s="91">
        <v>219.09672</v>
      </c>
      <c r="E19" s="91">
        <v>36.264969999999998</v>
      </c>
      <c r="F19" s="91">
        <f t="shared" si="2"/>
        <v>21.143320000000017</v>
      </c>
      <c r="G19" s="91">
        <f t="shared" si="3"/>
        <v>-182.83175</v>
      </c>
      <c r="H19" s="91">
        <f t="shared" si="4"/>
        <v>10.680958245728547</v>
      </c>
      <c r="I19" s="92">
        <f t="shared" si="5"/>
        <v>-83.447963073112192</v>
      </c>
    </row>
    <row r="20" spans="2:9" ht="20.100000000000001" customHeight="1" x14ac:dyDescent="0.25">
      <c r="B20" s="98" t="s">
        <v>34</v>
      </c>
      <c r="C20" s="78">
        <v>252.7769147011895</v>
      </c>
      <c r="D20" s="78">
        <v>261.16134016792211</v>
      </c>
      <c r="E20" s="78">
        <v>53.032866708717997</v>
      </c>
      <c r="F20" s="78">
        <f t="shared" si="2"/>
        <v>8.3844254667326084</v>
      </c>
      <c r="G20" s="78">
        <f t="shared" si="3"/>
        <v>-208.12847345920412</v>
      </c>
      <c r="H20" s="78">
        <f t="shared" si="4"/>
        <v>3.3169268944689634</v>
      </c>
      <c r="I20" s="79">
        <f t="shared" si="5"/>
        <v>-79.693446712052094</v>
      </c>
    </row>
    <row r="21" spans="2:9" ht="20.100000000000001" customHeight="1" x14ac:dyDescent="0.25">
      <c r="B21" s="102" t="s">
        <v>31</v>
      </c>
      <c r="C21" s="103">
        <f>SUM(C14:C20,C8:C9)</f>
        <v>5640.6418047011903</v>
      </c>
      <c r="D21" s="103">
        <f t="shared" ref="D21:E21" si="6">SUM(D14:D20,D8:D9)</f>
        <v>6444.6020001679226</v>
      </c>
      <c r="E21" s="103">
        <f t="shared" si="6"/>
        <v>1577.469386708718</v>
      </c>
      <c r="F21" s="103">
        <f t="shared" si="2"/>
        <v>803.96019546673233</v>
      </c>
      <c r="G21" s="103">
        <f t="shared" si="3"/>
        <v>-4867.1326134592045</v>
      </c>
      <c r="H21" s="103">
        <f t="shared" si="4"/>
        <v>14.25299147335808</v>
      </c>
      <c r="I21" s="104">
        <f t="shared" si="5"/>
        <v>-75.522625188217745</v>
      </c>
    </row>
    <row r="22" spans="2:9" ht="21.75" customHeight="1" x14ac:dyDescent="0.25">
      <c r="B22" s="17" t="str">
        <f>+'X - Cuadro 4'!B22</f>
        <v>*/ Las cifras del período son acumuladas a marzo cada año</v>
      </c>
    </row>
  </sheetData>
  <mergeCells count="6">
    <mergeCell ref="H6:I6"/>
    <mergeCell ref="B6:B7"/>
    <mergeCell ref="C6:C7"/>
    <mergeCell ref="D6:D7"/>
    <mergeCell ref="E6:E7"/>
    <mergeCell ref="F6:G6"/>
  </mergeCells>
  <printOptions horizontalCentered="1" verticalCentered="1"/>
  <pageMargins left="0" right="0" top="0" bottom="0" header="0" footer="0"/>
  <pageSetup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59999389629810485"/>
    <pageSetUpPr fitToPage="1"/>
  </sheetPr>
  <dimension ref="B47:B56"/>
  <sheetViews>
    <sheetView showGridLines="0" zoomScaleNormal="100" zoomScaleSheetLayoutView="100" workbookViewId="0"/>
  </sheetViews>
  <sheetFormatPr baseColWidth="10" defaultRowHeight="13.5" x14ac:dyDescent="0.25"/>
  <cols>
    <col min="1" max="16384" width="11.42578125" style="10"/>
  </cols>
  <sheetData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</sheetData>
  <printOptions horizontalCentered="1" vertic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B47:B56"/>
  <sheetViews>
    <sheetView showGridLines="0" zoomScaleNormal="100" zoomScaleSheetLayoutView="100" workbookViewId="0"/>
  </sheetViews>
  <sheetFormatPr baseColWidth="10" defaultRowHeight="13.5" x14ac:dyDescent="0.25"/>
  <cols>
    <col min="1" max="16384" width="11.42578125" style="10"/>
  </cols>
  <sheetData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</sheetData>
  <printOptions horizontalCentered="1" verticalCentered="1"/>
  <pageMargins left="0" right="0" top="0" bottom="0" header="0" footer="0"/>
  <pageSetup scale="7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 tint="0.499984740745262"/>
    <pageSetUpPr fitToPage="1"/>
  </sheetPr>
  <dimension ref="B1:G77"/>
  <sheetViews>
    <sheetView showGridLines="0" zoomScale="85" zoomScaleNormal="85" zoomScaleSheetLayoutView="85" workbookViewId="0"/>
  </sheetViews>
  <sheetFormatPr baseColWidth="10" defaultRowHeight="13.5" x14ac:dyDescent="0.25"/>
  <cols>
    <col min="1" max="1" width="4.140625" style="110" customWidth="1"/>
    <col min="2" max="2" width="11.42578125" style="110"/>
    <col min="3" max="3" width="12.42578125" style="110" customWidth="1"/>
    <col min="4" max="8" width="11.42578125" style="110"/>
    <col min="9" max="9" width="5.85546875" style="110" customWidth="1"/>
    <col min="10" max="22" width="11.42578125" style="110"/>
    <col min="23" max="23" width="7.5703125" style="110" customWidth="1"/>
    <col min="24" max="24" width="5" style="110" customWidth="1"/>
    <col min="25" max="16384" width="11.42578125" style="110"/>
  </cols>
  <sheetData>
    <row r="1" spans="2:7" s="108" customFormat="1" ht="16.5" x14ac:dyDescent="0.3">
      <c r="B1" s="107" t="s">
        <v>65</v>
      </c>
    </row>
    <row r="2" spans="2:7" s="108" customFormat="1" x14ac:dyDescent="0.25">
      <c r="B2" s="109" t="str">
        <f>+'X - Cuadro 1'!B3</f>
        <v>Período:  1T-2008  -  1T-2025</v>
      </c>
    </row>
    <row r="3" spans="2:7" s="108" customFormat="1" x14ac:dyDescent="0.25">
      <c r="B3" s="109" t="s">
        <v>66</v>
      </c>
    </row>
    <row r="4" spans="2:7" s="108" customFormat="1" ht="15.75" customHeight="1" x14ac:dyDescent="0.25">
      <c r="B4" s="137" t="s">
        <v>31</v>
      </c>
      <c r="C4" s="137"/>
      <c r="D4" s="137"/>
      <c r="E4" s="137"/>
      <c r="F4" s="137"/>
      <c r="G4" s="137"/>
    </row>
    <row r="5" spans="2:7" s="108" customFormat="1" x14ac:dyDescent="0.25">
      <c r="B5" s="137"/>
      <c r="C5" s="137"/>
      <c r="D5" s="137"/>
      <c r="E5" s="137"/>
      <c r="F5" s="137"/>
      <c r="G5" s="137"/>
    </row>
    <row r="6" spans="2:7" s="108" customFormat="1" ht="28.5" customHeight="1" x14ac:dyDescent="0.25">
      <c r="B6" s="111" t="s">
        <v>48</v>
      </c>
      <c r="C6" s="111" t="s">
        <v>49</v>
      </c>
      <c r="D6" s="138" t="s">
        <v>50</v>
      </c>
      <c r="E6" s="138"/>
      <c r="F6" s="138" t="s">
        <v>51</v>
      </c>
      <c r="G6" s="138"/>
    </row>
    <row r="7" spans="2:7" x14ac:dyDescent="0.25">
      <c r="B7" s="112">
        <v>2008</v>
      </c>
      <c r="C7" s="113" t="s">
        <v>20</v>
      </c>
      <c r="D7" s="114">
        <f>IFERROR(HLOOKUP($B$4,Datos!$Q$3:$AD$72,Datos!P4,0),0)</f>
        <v>618.64663000000007</v>
      </c>
      <c r="E7" s="114"/>
      <c r="F7" s="114">
        <f>IFERROR(HLOOKUP($B$4,Datos!$C$3:$O$72,Datos!$P4),0)</f>
        <v>572.31984999999997</v>
      </c>
      <c r="G7" s="115"/>
    </row>
    <row r="8" spans="2:7" x14ac:dyDescent="0.25">
      <c r="B8" s="35"/>
      <c r="C8" s="116" t="s">
        <v>21</v>
      </c>
      <c r="D8" s="36">
        <f>IFERROR(HLOOKUP($B$4,Datos!$Q$3:$AD$72,Datos!P5,0),0)</f>
        <v>509.6053</v>
      </c>
      <c r="E8" s="36"/>
      <c r="F8" s="36">
        <f>IFERROR(HLOOKUP($B$4,Datos!$C$3:$O$72,Datos!$P5),0)</f>
        <v>598.21424999999999</v>
      </c>
      <c r="G8" s="37"/>
    </row>
    <row r="9" spans="2:7" x14ac:dyDescent="0.25">
      <c r="B9" s="35"/>
      <c r="C9" s="116" t="s">
        <v>22</v>
      </c>
      <c r="D9" s="36">
        <f>IFERROR(HLOOKUP($B$4,Datos!$Q$3:$AD$72,Datos!P6,0),0)</f>
        <v>554.85975999999994</v>
      </c>
      <c r="E9" s="36"/>
      <c r="F9" s="36">
        <f>IFERROR(HLOOKUP($B$4,Datos!$C$3:$O$72,Datos!$P6),0)</f>
        <v>619.36730999999986</v>
      </c>
      <c r="G9" s="37"/>
    </row>
    <row r="10" spans="2:7" x14ac:dyDescent="0.25">
      <c r="B10" s="35"/>
      <c r="C10" s="116" t="s">
        <v>23</v>
      </c>
      <c r="D10" s="36">
        <f>IFERROR(HLOOKUP($B$4,Datos!$Q$3:$AD$72,Datos!P7,0),0)</f>
        <v>542.90260000000001</v>
      </c>
      <c r="E10" s="36"/>
      <c r="F10" s="36">
        <f>IFERROR(HLOOKUP($B$4,Datos!$C$3:$O$72,Datos!$P7),0)</f>
        <v>654.73747999999989</v>
      </c>
      <c r="G10" s="37"/>
    </row>
    <row r="11" spans="2:7" x14ac:dyDescent="0.25">
      <c r="B11" s="49">
        <v>2009</v>
      </c>
      <c r="C11" s="117" t="s">
        <v>20</v>
      </c>
      <c r="D11" s="50">
        <f>IFERROR(HLOOKUP($B$4,Datos!$Q$3:$AD$72,Datos!P8,0),0)</f>
        <v>509.52767999999998</v>
      </c>
      <c r="E11" s="50">
        <f>IFERROR(D11/D7*100-100,0)</f>
        <v>-17.638332564747031</v>
      </c>
      <c r="F11" s="50">
        <f>IFERROR(HLOOKUP($B$4,Datos!$C$3:$O$72,Datos!$P8),0)</f>
        <v>479.3091</v>
      </c>
      <c r="G11" s="51">
        <f>IFERROR(F11/F7*100-100,0)</f>
        <v>-16.251533124353443</v>
      </c>
    </row>
    <row r="12" spans="2:7" x14ac:dyDescent="0.25">
      <c r="B12" s="49"/>
      <c r="C12" s="117" t="s">
        <v>21</v>
      </c>
      <c r="D12" s="50">
        <f>IFERROR(HLOOKUP($B$4,Datos!$Q$3:$AD$72,Datos!P9,0),0)</f>
        <v>585.87626999999998</v>
      </c>
      <c r="E12" s="50">
        <f t="shared" ref="E12:E64" si="0">IFERROR(D12/D8*100-100,0)</f>
        <v>14.966675189602626</v>
      </c>
      <c r="F12" s="50">
        <f>IFERROR(HLOOKUP($B$4,Datos!$C$3:$O$72,Datos!$P9),0)</f>
        <v>518.68466999999998</v>
      </c>
      <c r="G12" s="51">
        <f t="shared" ref="G12:G64" si="1">IFERROR(F12/F8*100-100,0)</f>
        <v>-13.294497748925238</v>
      </c>
    </row>
    <row r="13" spans="2:7" x14ac:dyDescent="0.25">
      <c r="B13" s="49"/>
      <c r="C13" s="117" t="s">
        <v>22</v>
      </c>
      <c r="D13" s="50">
        <f>IFERROR(HLOOKUP($B$4,Datos!$Q$3:$AD$72,Datos!P10,0),0)</f>
        <v>559.48258999999996</v>
      </c>
      <c r="E13" s="50">
        <f t="shared" si="0"/>
        <v>0.83315286731190952</v>
      </c>
      <c r="F13" s="50">
        <f>IFERROR(HLOOKUP($B$4,Datos!$C$3:$O$72,Datos!$P10),0)</f>
        <v>576.09726999999998</v>
      </c>
      <c r="G13" s="51">
        <f t="shared" si="1"/>
        <v>-6.9861678686270778</v>
      </c>
    </row>
    <row r="14" spans="2:7" x14ac:dyDescent="0.25">
      <c r="B14" s="49"/>
      <c r="C14" s="117" t="s">
        <v>23</v>
      </c>
      <c r="D14" s="50">
        <f>IFERROR(HLOOKUP($B$4,Datos!$Q$3:$AD$72,Datos!P11,0),0)</f>
        <v>591.63405999999998</v>
      </c>
      <c r="E14" s="50">
        <f t="shared" si="0"/>
        <v>8.9760962647811908</v>
      </c>
      <c r="F14" s="50">
        <f>IFERROR(HLOOKUP($B$4,Datos!$C$3:$O$72,Datos!$P11),0)</f>
        <v>623.61416999999994</v>
      </c>
      <c r="G14" s="51">
        <f t="shared" si="1"/>
        <v>-4.7535555777255922</v>
      </c>
    </row>
    <row r="15" spans="2:7" x14ac:dyDescent="0.25">
      <c r="B15" s="112">
        <v>2010</v>
      </c>
      <c r="C15" s="113" t="s">
        <v>20</v>
      </c>
      <c r="D15" s="114">
        <f>IFERROR(HLOOKUP($B$4,Datos!$Q$3:$AD$72,Datos!P12,0),0)</f>
        <v>599.80032999999992</v>
      </c>
      <c r="E15" s="114">
        <f t="shared" si="0"/>
        <v>17.716927567114695</v>
      </c>
      <c r="F15" s="114">
        <f>IFERROR(HLOOKUP($B$4,Datos!$C$3:$O$72,Datos!$P12),0)</f>
        <v>598.26516000000004</v>
      </c>
      <c r="G15" s="115">
        <f t="shared" si="1"/>
        <v>24.818235247359183</v>
      </c>
    </row>
    <row r="16" spans="2:7" x14ac:dyDescent="0.25">
      <c r="B16" s="35"/>
      <c r="C16" s="116" t="s">
        <v>21</v>
      </c>
      <c r="D16" s="36">
        <f>IFERROR(HLOOKUP($B$4,Datos!$Q$3:$AD$72,Datos!P13,0),0)</f>
        <v>563.97300999999993</v>
      </c>
      <c r="E16" s="36">
        <f t="shared" si="0"/>
        <v>-3.7385470485090764</v>
      </c>
      <c r="F16" s="36">
        <f>IFERROR(HLOOKUP($B$4,Datos!$C$3:$O$72,Datos!$P13),0)</f>
        <v>588.10079999999994</v>
      </c>
      <c r="G16" s="37">
        <f t="shared" si="1"/>
        <v>13.383108083761172</v>
      </c>
    </row>
    <row r="17" spans="2:7" x14ac:dyDescent="0.25">
      <c r="B17" s="35"/>
      <c r="C17" s="116" t="s">
        <v>22</v>
      </c>
      <c r="D17" s="36">
        <f>IFERROR(HLOOKUP($B$4,Datos!$Q$3:$AD$72,Datos!P14,0),0)</f>
        <v>602.4508800000001</v>
      </c>
      <c r="E17" s="36">
        <f t="shared" si="0"/>
        <v>7.6800048416162809</v>
      </c>
      <c r="F17" s="36">
        <f>IFERROR(HLOOKUP($B$4,Datos!$C$3:$O$72,Datos!$P14),0)</f>
        <v>619.99117999999999</v>
      </c>
      <c r="G17" s="37">
        <f t="shared" si="1"/>
        <v>7.6191838228985205</v>
      </c>
    </row>
    <row r="18" spans="2:7" x14ac:dyDescent="0.25">
      <c r="B18" s="35"/>
      <c r="C18" s="116" t="s">
        <v>23</v>
      </c>
      <c r="D18" s="36">
        <f>IFERROR(HLOOKUP($B$4,Datos!$Q$3:$AD$72,Datos!P15,0),0)</f>
        <v>638.50112000000013</v>
      </c>
      <c r="E18" s="36">
        <f t="shared" si="0"/>
        <v>7.921629799339172</v>
      </c>
      <c r="F18" s="36">
        <f>IFERROR(HLOOKUP($B$4,Datos!$C$3:$O$72,Datos!$P15),0)</f>
        <v>662.41854000000001</v>
      </c>
      <c r="G18" s="37">
        <f t="shared" si="1"/>
        <v>6.2224965157543011</v>
      </c>
    </row>
    <row r="19" spans="2:7" x14ac:dyDescent="0.25">
      <c r="B19" s="49">
        <v>2011</v>
      </c>
      <c r="C19" s="117" t="s">
        <v>20</v>
      </c>
      <c r="D19" s="50">
        <f>IFERROR(HLOOKUP($B$4,Datos!$Q$3:$AD$72,Datos!P16,0),0)</f>
        <v>627.57846000000006</v>
      </c>
      <c r="E19" s="50">
        <f t="shared" si="0"/>
        <v>4.6312295293335666</v>
      </c>
      <c r="F19" s="50">
        <f>IFERROR(HLOOKUP($B$4,Datos!$C$3:$O$72,Datos!$P16),0)</f>
        <v>613.25447999999994</v>
      </c>
      <c r="G19" s="51">
        <f t="shared" si="1"/>
        <v>2.5054642994754914</v>
      </c>
    </row>
    <row r="20" spans="2:7" x14ac:dyDescent="0.25">
      <c r="B20" s="49"/>
      <c r="C20" s="117" t="s">
        <v>21</v>
      </c>
      <c r="D20" s="50">
        <f>IFERROR(HLOOKUP($B$4,Datos!$Q$3:$AD$72,Datos!P17,0),0)</f>
        <v>586.27617999999995</v>
      </c>
      <c r="E20" s="50">
        <f t="shared" si="0"/>
        <v>3.9546520142869923</v>
      </c>
      <c r="F20" s="50">
        <f>IFERROR(HLOOKUP($B$4,Datos!$C$3:$O$72,Datos!$P17),0)</f>
        <v>681.37022999999999</v>
      </c>
      <c r="G20" s="51">
        <f t="shared" si="1"/>
        <v>15.859429199892276</v>
      </c>
    </row>
    <row r="21" spans="2:7" x14ac:dyDescent="0.25">
      <c r="B21" s="49"/>
      <c r="C21" s="117" t="s">
        <v>22</v>
      </c>
      <c r="D21" s="50">
        <f>IFERROR(HLOOKUP($B$4,Datos!$Q$3:$AD$72,Datos!P18,0),0)</f>
        <v>695.13754999999992</v>
      </c>
      <c r="E21" s="50">
        <f t="shared" si="0"/>
        <v>15.384933955113439</v>
      </c>
      <c r="F21" s="50">
        <f>IFERROR(HLOOKUP($B$4,Datos!$C$3:$O$72,Datos!$P18),0)</f>
        <v>669.77028999999982</v>
      </c>
      <c r="G21" s="51">
        <f t="shared" si="1"/>
        <v>8.0290029287190663</v>
      </c>
    </row>
    <row r="22" spans="2:7" x14ac:dyDescent="0.25">
      <c r="B22" s="49"/>
      <c r="C22" s="117" t="s">
        <v>23</v>
      </c>
      <c r="D22" s="50">
        <f>IFERROR(HLOOKUP($B$4,Datos!$Q$3:$AD$72,Datos!P19,0),0)</f>
        <v>683.35220000000004</v>
      </c>
      <c r="E22" s="50">
        <f t="shared" si="0"/>
        <v>7.0244324708467047</v>
      </c>
      <c r="F22" s="50">
        <f>IFERROR(HLOOKUP($B$4,Datos!$C$3:$O$72,Datos!$P19),0)</f>
        <v>720.79454999999996</v>
      </c>
      <c r="G22" s="51">
        <f t="shared" si="1"/>
        <v>8.8125567862276313</v>
      </c>
    </row>
    <row r="23" spans="2:7" x14ac:dyDescent="0.25">
      <c r="B23" s="112">
        <v>2012</v>
      </c>
      <c r="C23" s="113" t="s">
        <v>20</v>
      </c>
      <c r="D23" s="114">
        <f>IFERROR(HLOOKUP($B$4,Datos!$Q$3:$AD$72,Datos!P20,0),0)</f>
        <v>679.2432</v>
      </c>
      <c r="E23" s="114">
        <f t="shared" si="0"/>
        <v>8.2323953565901462</v>
      </c>
      <c r="F23" s="114">
        <f>IFERROR(HLOOKUP($B$4,Datos!$C$3:$O$72,Datos!$P20),0)</f>
        <v>647.61684000000014</v>
      </c>
      <c r="G23" s="115">
        <f t="shared" si="1"/>
        <v>5.6032790824455532</v>
      </c>
    </row>
    <row r="24" spans="2:7" x14ac:dyDescent="0.25">
      <c r="B24" s="35"/>
      <c r="C24" s="116" t="s">
        <v>21</v>
      </c>
      <c r="D24" s="36">
        <f>IFERROR(HLOOKUP($B$4,Datos!$Q$3:$AD$72,Datos!P21,0),0)</f>
        <v>636.37944999999991</v>
      </c>
      <c r="E24" s="36">
        <f t="shared" si="0"/>
        <v>8.546018362881469</v>
      </c>
      <c r="F24" s="36">
        <f>IFERROR(HLOOKUP($B$4,Datos!$C$3:$O$72,Datos!$P21),0)</f>
        <v>704.06569000000002</v>
      </c>
      <c r="G24" s="37">
        <f t="shared" si="1"/>
        <v>3.3308558256206737</v>
      </c>
    </row>
    <row r="25" spans="2:7" x14ac:dyDescent="0.25">
      <c r="B25" s="35"/>
      <c r="C25" s="116" t="s">
        <v>22</v>
      </c>
      <c r="D25" s="36">
        <f>IFERROR(HLOOKUP($B$4,Datos!$Q$3:$AD$72,Datos!P22,0),0)</f>
        <v>742.38837000000012</v>
      </c>
      <c r="E25" s="36">
        <f t="shared" si="0"/>
        <v>6.7973338514082826</v>
      </c>
      <c r="F25" s="36">
        <f>IFERROR(HLOOKUP($B$4,Datos!$C$3:$O$72,Datos!$P22),0)</f>
        <v>690.33519000000001</v>
      </c>
      <c r="G25" s="37">
        <f t="shared" si="1"/>
        <v>3.0704407626083565</v>
      </c>
    </row>
    <row r="26" spans="2:7" x14ac:dyDescent="0.25">
      <c r="B26" s="35"/>
      <c r="C26" s="116" t="s">
        <v>23</v>
      </c>
      <c r="D26" s="36">
        <f>IFERROR(HLOOKUP($B$4,Datos!$Q$3:$AD$72,Datos!P23,0),0)</f>
        <v>737.25335999999993</v>
      </c>
      <c r="E26" s="36">
        <f t="shared" si="0"/>
        <v>7.8877568551033903</v>
      </c>
      <c r="F26" s="36">
        <f>IFERROR(HLOOKUP($B$4,Datos!$C$3:$O$72,Datos!$P23),0)</f>
        <v>830.02285999999992</v>
      </c>
      <c r="G26" s="37">
        <f t="shared" si="1"/>
        <v>15.153875677889062</v>
      </c>
    </row>
    <row r="27" spans="2:7" x14ac:dyDescent="0.25">
      <c r="B27" s="49">
        <v>2013</v>
      </c>
      <c r="C27" s="117" t="s">
        <v>20</v>
      </c>
      <c r="D27" s="50">
        <f>IFERROR(HLOOKUP($B$4,Datos!$Q$3:$AD$72,Datos!P24,0),0)</f>
        <v>750.46975170002941</v>
      </c>
      <c r="E27" s="50">
        <f t="shared" si="0"/>
        <v>10.486163380072028</v>
      </c>
      <c r="F27" s="50">
        <f>IFERROR(HLOOKUP($B$4,Datos!$C$3:$O$72,Datos!$P24),0)</f>
        <v>682.08953446654789</v>
      </c>
      <c r="G27" s="51">
        <f t="shared" si="1"/>
        <v>5.3230077319403506</v>
      </c>
    </row>
    <row r="28" spans="2:7" x14ac:dyDescent="0.25">
      <c r="B28" s="49"/>
      <c r="C28" s="117" t="s">
        <v>21</v>
      </c>
      <c r="D28" s="50">
        <f>IFERROR(HLOOKUP($B$4,Datos!$Q$3:$AD$72,Datos!P25,0),0)</f>
        <v>681.82410741498688</v>
      </c>
      <c r="E28" s="50">
        <f t="shared" si="0"/>
        <v>7.1411258510919851</v>
      </c>
      <c r="F28" s="50">
        <f>IFERROR(HLOOKUP($B$4,Datos!$C$3:$O$72,Datos!$P25),0)</f>
        <v>726.4472946552155</v>
      </c>
      <c r="G28" s="51">
        <f t="shared" si="1"/>
        <v>3.1789085838304914</v>
      </c>
    </row>
    <row r="29" spans="2:7" x14ac:dyDescent="0.25">
      <c r="B29" s="49"/>
      <c r="C29" s="117" t="s">
        <v>22</v>
      </c>
      <c r="D29" s="50">
        <f>IFERROR(HLOOKUP($B$4,Datos!$Q$3:$AD$72,Datos!P26,0),0)</f>
        <v>764.98811637277822</v>
      </c>
      <c r="E29" s="50">
        <f t="shared" si="0"/>
        <v>3.0441945598875861</v>
      </c>
      <c r="F29" s="50">
        <f>IFERROR(HLOOKUP($B$4,Datos!$C$3:$O$72,Datos!$P26),0)</f>
        <v>726.20896928733623</v>
      </c>
      <c r="G29" s="51">
        <f t="shared" si="1"/>
        <v>5.1965740421455564</v>
      </c>
    </row>
    <row r="30" spans="2:7" x14ac:dyDescent="0.25">
      <c r="B30" s="49"/>
      <c r="C30" s="117" t="s">
        <v>23</v>
      </c>
      <c r="D30" s="50">
        <f>IFERROR(HLOOKUP($B$4,Datos!$Q$3:$AD$72,Datos!P27,0),0)</f>
        <v>799.86283818696666</v>
      </c>
      <c r="E30" s="50">
        <f t="shared" si="0"/>
        <v>8.4922608134287287</v>
      </c>
      <c r="F30" s="50">
        <f>IFERROR(HLOOKUP($B$4,Datos!$C$3:$O$72,Datos!$P27),0)</f>
        <v>828.22640511943712</v>
      </c>
      <c r="G30" s="51">
        <f t="shared" si="1"/>
        <v>-0.21643438598340481</v>
      </c>
    </row>
    <row r="31" spans="2:7" x14ac:dyDescent="0.25">
      <c r="B31" s="112">
        <v>2014</v>
      </c>
      <c r="C31" s="113" t="s">
        <v>20</v>
      </c>
      <c r="D31" s="114">
        <f>IFERROR(HLOOKUP($B$4,Datos!$Q$3:$AD$72,Datos!P28,0),0)</f>
        <v>803.54998538750715</v>
      </c>
      <c r="E31" s="114">
        <f t="shared" si="0"/>
        <v>7.0729344610140288</v>
      </c>
      <c r="F31" s="114">
        <f>IFERROR(HLOOKUP($B$4,Datos!$C$3:$O$72,Datos!$P28),0)</f>
        <v>719.64929745660436</v>
      </c>
      <c r="G31" s="115">
        <f t="shared" si="1"/>
        <v>5.5065737109471229</v>
      </c>
    </row>
    <row r="32" spans="2:7" x14ac:dyDescent="0.25">
      <c r="B32" s="35"/>
      <c r="C32" s="116" t="s">
        <v>21</v>
      </c>
      <c r="D32" s="36">
        <f>IFERROR(HLOOKUP($B$4,Datos!$Q$3:$AD$72,Datos!P29,0),0)</f>
        <v>753.59460744563717</v>
      </c>
      <c r="E32" s="36">
        <f t="shared" si="0"/>
        <v>10.52624852218193</v>
      </c>
      <c r="F32" s="36">
        <f>IFERROR(HLOOKUP($B$4,Datos!$C$3:$O$72,Datos!$P29),0)</f>
        <v>780.51544999759699</v>
      </c>
      <c r="G32" s="37">
        <f t="shared" si="1"/>
        <v>7.4428187344332031</v>
      </c>
    </row>
    <row r="33" spans="2:7" x14ac:dyDescent="0.25">
      <c r="B33" s="35"/>
      <c r="C33" s="116" t="s">
        <v>22</v>
      </c>
      <c r="D33" s="36">
        <f>IFERROR(HLOOKUP($B$4,Datos!$Q$3:$AD$72,Datos!P30,0),0)</f>
        <v>817.39073233295369</v>
      </c>
      <c r="E33" s="36">
        <f t="shared" si="0"/>
        <v>6.8501215690309749</v>
      </c>
      <c r="F33" s="36">
        <f>IFERROR(HLOOKUP($B$4,Datos!$C$3:$O$72,Datos!$P30),0)</f>
        <v>809.06845603333363</v>
      </c>
      <c r="G33" s="37">
        <f t="shared" si="1"/>
        <v>11.409868267987846</v>
      </c>
    </row>
    <row r="34" spans="2:7" x14ac:dyDescent="0.25">
      <c r="B34" s="35"/>
      <c r="C34" s="116" t="s">
        <v>23</v>
      </c>
      <c r="D34" s="36">
        <f>IFERROR(HLOOKUP($B$4,Datos!$Q$3:$AD$72,Datos!P31,0),0)</f>
        <v>822.07878322417309</v>
      </c>
      <c r="E34" s="36">
        <f t="shared" si="0"/>
        <v>2.7774693330625126</v>
      </c>
      <c r="F34" s="36">
        <f>IFERROR(HLOOKUP($B$4,Datos!$C$3:$O$72,Datos!$P31),0)</f>
        <v>813.24304410634636</v>
      </c>
      <c r="G34" s="37">
        <f t="shared" si="1"/>
        <v>-1.8090899928419901</v>
      </c>
    </row>
    <row r="35" spans="2:7" x14ac:dyDescent="0.25">
      <c r="B35" s="49">
        <v>2015</v>
      </c>
      <c r="C35" s="117" t="s">
        <v>20</v>
      </c>
      <c r="D35" s="50">
        <f>IFERROR(HLOOKUP($B$4,Datos!$Q$3:$AD$72,Datos!P32,0),0)</f>
        <v>793.01973146718785</v>
      </c>
      <c r="E35" s="50">
        <f t="shared" si="0"/>
        <v>-1.3104665685783345</v>
      </c>
      <c r="F35" s="50">
        <f>IFERROR(HLOOKUP($B$4,Datos!$C$3:$O$72,Datos!$P32),0)</f>
        <v>713.91043397816054</v>
      </c>
      <c r="G35" s="51">
        <f t="shared" si="1"/>
        <v>-0.79745280079146141</v>
      </c>
    </row>
    <row r="36" spans="2:7" x14ac:dyDescent="0.25">
      <c r="B36" s="49"/>
      <c r="C36" s="117" t="s">
        <v>21</v>
      </c>
      <c r="D36" s="50">
        <f>IFERROR(HLOOKUP($B$4,Datos!$Q$3:$AD$72,Datos!P33,0),0)</f>
        <v>771.48944030841585</v>
      </c>
      <c r="E36" s="50">
        <f t="shared" si="0"/>
        <v>2.3745967242831796</v>
      </c>
      <c r="F36" s="50">
        <f>IFERROR(HLOOKUP($B$4,Datos!$C$3:$O$72,Datos!$P33),0)</f>
        <v>782.69941425816114</v>
      </c>
      <c r="G36" s="51">
        <f t="shared" si="1"/>
        <v>0.27981050990995016</v>
      </c>
    </row>
    <row r="37" spans="2:7" x14ac:dyDescent="0.25">
      <c r="B37" s="49"/>
      <c r="C37" s="117" t="s">
        <v>22</v>
      </c>
      <c r="D37" s="50">
        <f>IFERROR(HLOOKUP($B$4,Datos!$Q$3:$AD$72,Datos!P34,0),0)</f>
        <v>828.38634873719582</v>
      </c>
      <c r="E37" s="50">
        <f t="shared" si="0"/>
        <v>1.3452093312654796</v>
      </c>
      <c r="F37" s="50">
        <f>IFERROR(HLOOKUP($B$4,Datos!$C$3:$O$72,Datos!$P34),0)</f>
        <v>819.53202024846701</v>
      </c>
      <c r="G37" s="51">
        <f t="shared" si="1"/>
        <v>1.2932853996599647</v>
      </c>
    </row>
    <row r="38" spans="2:7" x14ac:dyDescent="0.25">
      <c r="B38" s="49"/>
      <c r="C38" s="117" t="s">
        <v>23</v>
      </c>
      <c r="D38" s="50">
        <f>IFERROR(HLOOKUP($B$4,Datos!$Q$3:$AD$72,Datos!P35,0),0)</f>
        <v>849.69097787792998</v>
      </c>
      <c r="E38" s="50">
        <f t="shared" si="0"/>
        <v>3.3588258470146286</v>
      </c>
      <c r="F38" s="50">
        <f>IFERROR(HLOOKUP($B$4,Datos!$C$3:$O$72,Datos!$P35),0)</f>
        <v>845.73544052947375</v>
      </c>
      <c r="G38" s="51">
        <f t="shared" si="1"/>
        <v>3.995410309206207</v>
      </c>
    </row>
    <row r="39" spans="2:7" x14ac:dyDescent="0.25">
      <c r="B39" s="112">
        <v>2016</v>
      </c>
      <c r="C39" s="113" t="s">
        <v>20</v>
      </c>
      <c r="D39" s="114">
        <f>IFERROR(HLOOKUP($B$4,Datos!$Q$3:$AD$72,Datos!P36,0),0)</f>
        <v>873.13403520255986</v>
      </c>
      <c r="E39" s="114">
        <f t="shared" si="0"/>
        <v>10.102435104250219</v>
      </c>
      <c r="F39" s="114">
        <f>IFERROR(HLOOKUP($B$4,Datos!$C$3:$O$72,Datos!$P36),0)</f>
        <v>749.64728392016218</v>
      </c>
      <c r="G39" s="115">
        <f t="shared" si="1"/>
        <v>5.0057889955275243</v>
      </c>
    </row>
    <row r="40" spans="2:7" x14ac:dyDescent="0.25">
      <c r="B40" s="35"/>
      <c r="C40" s="116" t="s">
        <v>21</v>
      </c>
      <c r="D40" s="36">
        <f>IFERROR(HLOOKUP($B$4,Datos!$Q$3:$AD$72,Datos!P37,0),0)</f>
        <v>806.93158534801455</v>
      </c>
      <c r="E40" s="36">
        <f t="shared" si="0"/>
        <v>4.5939896501279662</v>
      </c>
      <c r="F40" s="36">
        <f>IFERROR(HLOOKUP($B$4,Datos!$C$3:$O$72,Datos!$P37),0)</f>
        <v>772.82645968610996</v>
      </c>
      <c r="G40" s="37">
        <f t="shared" si="1"/>
        <v>-1.2613979763110876</v>
      </c>
    </row>
    <row r="41" spans="2:7" x14ac:dyDescent="0.25">
      <c r="B41" s="35"/>
      <c r="C41" s="116" t="s">
        <v>22</v>
      </c>
      <c r="D41" s="36">
        <f>IFERROR(HLOOKUP($B$4,Datos!$Q$3:$AD$72,Datos!P38,0),0)</f>
        <v>830.59200096599341</v>
      </c>
      <c r="E41" s="36">
        <f t="shared" si="0"/>
        <v>0.26625888175968271</v>
      </c>
      <c r="F41" s="36">
        <f>IFERROR(HLOOKUP($B$4,Datos!$C$3:$O$72,Datos!$P38),0)</f>
        <v>807.29049175501666</v>
      </c>
      <c r="G41" s="37">
        <f t="shared" si="1"/>
        <v>-1.4937218059812807</v>
      </c>
    </row>
    <row r="42" spans="2:7" x14ac:dyDescent="0.25">
      <c r="B42" s="35"/>
      <c r="C42" s="116" t="s">
        <v>23</v>
      </c>
      <c r="D42" s="36">
        <f>IFERROR(HLOOKUP($B$4,Datos!$Q$3:$AD$72,Datos!P39,0),0)</f>
        <v>903.45406648343237</v>
      </c>
      <c r="E42" s="36">
        <f t="shared" si="0"/>
        <v>6.3273695973298061</v>
      </c>
      <c r="F42" s="36">
        <f>IFERROR(HLOOKUP($B$4,Datos!$C$3:$O$72,Datos!$P39),0)</f>
        <v>862.11885234871079</v>
      </c>
      <c r="G42" s="37">
        <f t="shared" si="1"/>
        <v>1.9371792920230604</v>
      </c>
    </row>
    <row r="43" spans="2:7" x14ac:dyDescent="0.25">
      <c r="B43" s="49">
        <v>2017</v>
      </c>
      <c r="C43" s="117" t="s">
        <v>20</v>
      </c>
      <c r="D43" s="50">
        <f>IFERROR(HLOOKUP($B$4,Datos!$Q$3:$AD$72,Datos!P40,0),0)</f>
        <v>909.98587708744765</v>
      </c>
      <c r="E43" s="50">
        <f t="shared" si="0"/>
        <v>4.2206397184297657</v>
      </c>
      <c r="F43" s="50">
        <f>IFERROR(HLOOKUP($B$4,Datos!$C$3:$O$72,Datos!$P40),0)</f>
        <v>771.36005576253444</v>
      </c>
      <c r="G43" s="51">
        <f t="shared" si="1"/>
        <v>2.8963983873627512</v>
      </c>
    </row>
    <row r="44" spans="2:7" x14ac:dyDescent="0.25">
      <c r="B44" s="49"/>
      <c r="C44" s="117" t="s">
        <v>21</v>
      </c>
      <c r="D44" s="50">
        <f>IFERROR(HLOOKUP($B$4,Datos!$Q$3:$AD$72,Datos!P41,0),0)</f>
        <v>912.19638979053593</v>
      </c>
      <c r="E44" s="50">
        <f t="shared" si="0"/>
        <v>13.045071769885254</v>
      </c>
      <c r="F44" s="50">
        <f>IFERROR(HLOOKUP($B$4,Datos!$C$3:$O$72,Datos!$P41),0)</f>
        <v>803.60468278308952</v>
      </c>
      <c r="G44" s="51">
        <f t="shared" si="1"/>
        <v>3.9825529666104273</v>
      </c>
    </row>
    <row r="45" spans="2:7" x14ac:dyDescent="0.25">
      <c r="B45" s="49"/>
      <c r="C45" s="117" t="s">
        <v>22</v>
      </c>
      <c r="D45" s="50">
        <f>IFERROR(HLOOKUP($B$4,Datos!$Q$3:$AD$72,Datos!P42,0),0)</f>
        <v>899.82785861347804</v>
      </c>
      <c r="E45" s="50">
        <f t="shared" si="0"/>
        <v>8.3357241060547267</v>
      </c>
      <c r="F45" s="50">
        <f>IFERROR(HLOOKUP($B$4,Datos!$C$3:$O$72,Datos!$P42),0)</f>
        <v>824.2102718784015</v>
      </c>
      <c r="G45" s="51">
        <f t="shared" si="1"/>
        <v>2.0958725881438056</v>
      </c>
    </row>
    <row r="46" spans="2:7" x14ac:dyDescent="0.25">
      <c r="B46" s="49"/>
      <c r="C46" s="117" t="s">
        <v>23</v>
      </c>
      <c r="D46" s="50">
        <f>IFERROR(HLOOKUP($B$4,Datos!$Q$3:$AD$72,Datos!P43,0),0)</f>
        <v>878.12829084905331</v>
      </c>
      <c r="E46" s="50">
        <f t="shared" si="0"/>
        <v>-2.8032167404986126</v>
      </c>
      <c r="F46" s="50">
        <f>IFERROR(HLOOKUP($B$4,Datos!$C$3:$O$72,Datos!$P43),0)</f>
        <v>909.47194338597444</v>
      </c>
      <c r="G46" s="51">
        <f t="shared" si="1"/>
        <v>5.4926407082106294</v>
      </c>
    </row>
    <row r="47" spans="2:7" x14ac:dyDescent="0.25">
      <c r="B47" s="112">
        <v>2018</v>
      </c>
      <c r="C47" s="113" t="s">
        <v>20</v>
      </c>
      <c r="D47" s="114">
        <f>IFERROR(HLOOKUP($B$4,Datos!$Q$3:$AD$72,Datos!P44,0),0)</f>
        <v>923.78791898650684</v>
      </c>
      <c r="E47" s="114">
        <f t="shared" si="0"/>
        <v>1.5167314401883516</v>
      </c>
      <c r="F47" s="114">
        <f>IFERROR(HLOOKUP($B$4,Datos!$C$3:$O$72,Datos!$P44),0)</f>
        <v>817.99384223301126</v>
      </c>
      <c r="G47" s="115">
        <f t="shared" si="1"/>
        <v>6.0456574231571523</v>
      </c>
    </row>
    <row r="48" spans="2:7" x14ac:dyDescent="0.25">
      <c r="B48" s="35"/>
      <c r="C48" s="116" t="s">
        <v>21</v>
      </c>
      <c r="D48" s="36">
        <f>IFERROR(HLOOKUP($B$4,Datos!$Q$3:$AD$72,Datos!P45,0),0)</f>
        <v>934.41343471449818</v>
      </c>
      <c r="E48" s="36">
        <f t="shared" si="0"/>
        <v>2.4355550156325307</v>
      </c>
      <c r="F48" s="36">
        <f>IFERROR(HLOOKUP($B$4,Datos!$C$3:$O$72,Datos!$P45),0)</f>
        <v>869.9185656579026</v>
      </c>
      <c r="G48" s="37">
        <f t="shared" si="1"/>
        <v>8.2520528184518724</v>
      </c>
    </row>
    <row r="49" spans="2:7" x14ac:dyDescent="0.25">
      <c r="B49" s="35"/>
      <c r="C49" s="116" t="s">
        <v>22</v>
      </c>
      <c r="D49" s="36">
        <f>IFERROR(HLOOKUP($B$4,Datos!$Q$3:$AD$72,Datos!P46,0),0)</f>
        <v>958.43412951460061</v>
      </c>
      <c r="E49" s="36">
        <f t="shared" si="0"/>
        <v>6.51305361799173</v>
      </c>
      <c r="F49" s="36">
        <f>IFERROR(HLOOKUP($B$4,Datos!$C$3:$O$72,Datos!$P46),0)</f>
        <v>894.09161986362108</v>
      </c>
      <c r="G49" s="37">
        <f t="shared" si="1"/>
        <v>8.4785825134110269</v>
      </c>
    </row>
    <row r="50" spans="2:7" x14ac:dyDescent="0.25">
      <c r="B50" s="35"/>
      <c r="C50" s="116" t="s">
        <v>23</v>
      </c>
      <c r="D50" s="36">
        <f>IFERROR(HLOOKUP($B$4,Datos!$Q$3:$AD$72,Datos!P47,0),0)</f>
        <v>890.34610031356397</v>
      </c>
      <c r="E50" s="36">
        <f t="shared" si="0"/>
        <v>1.3913467532970003</v>
      </c>
      <c r="F50" s="36">
        <f>IFERROR(HLOOKUP($B$4,Datos!$C$3:$O$72,Datos!$P47),0)</f>
        <v>959.26836227547062</v>
      </c>
      <c r="G50" s="37">
        <f t="shared" si="1"/>
        <v>5.4753111683801308</v>
      </c>
    </row>
    <row r="51" spans="2:7" x14ac:dyDescent="0.25">
      <c r="B51" s="49">
        <v>2019</v>
      </c>
      <c r="C51" s="117" t="s">
        <v>52</v>
      </c>
      <c r="D51" s="50">
        <f>IFERROR(HLOOKUP($B$4,Datos!$Q$3:$AD$72,Datos!P48,0),0)</f>
        <v>917.03106279787039</v>
      </c>
      <c r="E51" s="50">
        <f t="shared" si="0"/>
        <v>-0.73142937353514981</v>
      </c>
      <c r="F51" s="50">
        <f>IFERROR(HLOOKUP($B$4,Datos!$C$3:$O$72,Datos!$P48),0)</f>
        <v>857.88490727117824</v>
      </c>
      <c r="G51" s="51">
        <f t="shared" si="1"/>
        <v>4.8766950285676671</v>
      </c>
    </row>
    <row r="52" spans="2:7" x14ac:dyDescent="0.25">
      <c r="B52" s="49"/>
      <c r="C52" s="117" t="s">
        <v>21</v>
      </c>
      <c r="D52" s="50">
        <f>IFERROR(HLOOKUP($B$4,Datos!$Q$3:$AD$72,Datos!P49,0),0)</f>
        <v>963.2879859678103</v>
      </c>
      <c r="E52" s="50">
        <f t="shared" si="0"/>
        <v>3.0901258672650016</v>
      </c>
      <c r="F52" s="50">
        <f>IFERROR(HLOOKUP($B$4,Datos!$C$3:$O$72,Datos!$P49),0)</f>
        <v>890.6436657154801</v>
      </c>
      <c r="G52" s="51">
        <f t="shared" si="1"/>
        <v>2.3824184096937273</v>
      </c>
    </row>
    <row r="53" spans="2:7" x14ac:dyDescent="0.25">
      <c r="B53" s="49"/>
      <c r="C53" s="117" t="s">
        <v>22</v>
      </c>
      <c r="D53" s="50">
        <f>IFERROR(HLOOKUP($B$4,Datos!$Q$3:$AD$72,Datos!P50,0),0)</f>
        <v>926.00622678462912</v>
      </c>
      <c r="E53" s="50">
        <f t="shared" si="0"/>
        <v>-3.3834252904155875</v>
      </c>
      <c r="F53" s="50">
        <f>IFERROR(HLOOKUP($B$4,Datos!$C$3:$O$72,Datos!$P50),0)</f>
        <v>899.13813265322449</v>
      </c>
      <c r="G53" s="51">
        <f t="shared" si="1"/>
        <v>0.56442904479668243</v>
      </c>
    </row>
    <row r="54" spans="2:7" x14ac:dyDescent="0.25">
      <c r="B54" s="49"/>
      <c r="C54" s="117" t="s">
        <v>23</v>
      </c>
      <c r="D54" s="50">
        <f>IFERROR(HLOOKUP($B$4,Datos!$Q$3:$AD$72,Datos!P51,0),0)</f>
        <v>872.75275328795544</v>
      </c>
      <c r="E54" s="50">
        <f t="shared" si="0"/>
        <v>-1.97601213948289</v>
      </c>
      <c r="F54" s="50">
        <f>IFERROR(HLOOKUP($B$4,Datos!$C$3:$O$72,Datos!$P51),0)</f>
        <v>993.45034689668455</v>
      </c>
      <c r="G54" s="51">
        <f t="shared" si="1"/>
        <v>3.5633390994081395</v>
      </c>
    </row>
    <row r="55" spans="2:7" x14ac:dyDescent="0.25">
      <c r="B55" s="112">
        <v>2020</v>
      </c>
      <c r="C55" s="113" t="s">
        <v>20</v>
      </c>
      <c r="D55" s="114">
        <f>IFERROR(HLOOKUP($B$4,Datos!$Q$3:$AD$72,Datos!P52,0),0)</f>
        <v>795.61610697791139</v>
      </c>
      <c r="E55" s="114">
        <f t="shared" si="0"/>
        <v>-13.240004700551893</v>
      </c>
      <c r="F55" s="114">
        <f>IFERROR(HLOOKUP($B$4,Datos!$C$3:$O$72,Datos!$P52),0)</f>
        <v>844.95681083627119</v>
      </c>
      <c r="G55" s="115">
        <f t="shared" si="1"/>
        <v>-1.5069732927263715</v>
      </c>
    </row>
    <row r="56" spans="2:7" x14ac:dyDescent="0.25">
      <c r="B56" s="35"/>
      <c r="C56" s="116" t="s">
        <v>21</v>
      </c>
      <c r="D56" s="36">
        <f>IFERROR(HLOOKUP($B$4,Datos!$Q$3:$AD$72,Datos!P53,0),0)</f>
        <v>581.73296170839274</v>
      </c>
      <c r="E56" s="36">
        <f t="shared" si="0"/>
        <v>-39.609652546021458</v>
      </c>
      <c r="F56" s="36">
        <f>IFERROR(HLOOKUP($B$4,Datos!$C$3:$O$72,Datos!$P53),0)</f>
        <v>583.26164655467016</v>
      </c>
      <c r="G56" s="37">
        <f t="shared" si="1"/>
        <v>-34.512345508445392</v>
      </c>
    </row>
    <row r="57" spans="2:7" x14ac:dyDescent="0.25">
      <c r="B57" s="35"/>
      <c r="C57" s="116" t="s">
        <v>22</v>
      </c>
      <c r="D57" s="36">
        <f>IFERROR(HLOOKUP($B$4,Datos!$Q$3:$AD$72,Datos!P54,0),0)</f>
        <v>579.29662950182137</v>
      </c>
      <c r="E57" s="36">
        <f t="shared" si="0"/>
        <v>-37.441389404765381</v>
      </c>
      <c r="F57" s="36">
        <f>IFERROR(HLOOKUP($B$4,Datos!$C$3:$O$72,Datos!$P54),0)</f>
        <v>609.57027132110704</v>
      </c>
      <c r="G57" s="37">
        <f t="shared" si="1"/>
        <v>-32.205047346579022</v>
      </c>
    </row>
    <row r="58" spans="2:7" x14ac:dyDescent="0.25">
      <c r="B58" s="35"/>
      <c r="C58" s="116" t="s">
        <v>23</v>
      </c>
      <c r="D58" s="36">
        <f>IFERROR(HLOOKUP($B$4,Datos!$Q$3:$AD$72,Datos!P55,0),0)</f>
        <v>629.06596259876994</v>
      </c>
      <c r="E58" s="36">
        <f t="shared" si="0"/>
        <v>-27.921629553288113</v>
      </c>
      <c r="F58" s="36">
        <f>IFERROR(HLOOKUP($B$4,Datos!$C$3:$O$72,Datos!$P55),0)</f>
        <v>784.16807587664664</v>
      </c>
      <c r="G58" s="37">
        <f t="shared" si="1"/>
        <v>-21.066203426652237</v>
      </c>
    </row>
    <row r="59" spans="2:7" x14ac:dyDescent="0.25">
      <c r="B59" s="49">
        <v>2021</v>
      </c>
      <c r="C59" s="117" t="s">
        <v>20</v>
      </c>
      <c r="D59" s="50">
        <f>IFERROR(HLOOKUP($B$4,Datos!$Q$3:$AD$72,Datos!P56,0),0)</f>
        <v>646.85097339788319</v>
      </c>
      <c r="E59" s="50">
        <f t="shared" si="0"/>
        <v>-18.698104811515378</v>
      </c>
      <c r="F59" s="50">
        <f>IFERROR(HLOOKUP($B$4,Datos!$C$3:$O$72,Datos!$P56),0)</f>
        <v>822.25585782590406</v>
      </c>
      <c r="G59" s="51">
        <f t="shared" si="1"/>
        <v>-2.6866406328980901</v>
      </c>
    </row>
    <row r="60" spans="2:7" x14ac:dyDescent="0.25">
      <c r="B60" s="49"/>
      <c r="C60" s="117" t="s">
        <v>21</v>
      </c>
      <c r="D60" s="50">
        <f>IFERROR(HLOOKUP($B$4,Datos!$Q$3:$AD$72,Datos!P57,0),0)</f>
        <v>764.50128593200998</v>
      </c>
      <c r="E60" s="50">
        <f t="shared" si="0"/>
        <v>31.417907571693377</v>
      </c>
      <c r="F60" s="50">
        <f>IFERROR(HLOOKUP($B$4,Datos!$C$3:$O$72,Datos!$P57),0)</f>
        <v>943.29458946364275</v>
      </c>
      <c r="G60" s="51">
        <f t="shared" si="1"/>
        <v>61.7275188649364</v>
      </c>
    </row>
    <row r="61" spans="2:7" x14ac:dyDescent="0.25">
      <c r="B61" s="49"/>
      <c r="C61" s="117" t="s">
        <v>22</v>
      </c>
      <c r="D61" s="50">
        <f>IFERROR(HLOOKUP($B$4,Datos!$Q$3:$AD$72,Datos!P58,0),0)</f>
        <v>738.83169639452399</v>
      </c>
      <c r="E61" s="50">
        <f t="shared" si="0"/>
        <v>27.539443312469842</v>
      </c>
      <c r="F61" s="50">
        <f>IFERROR(HLOOKUP($B$4,Datos!$C$3:$O$72,Datos!$P58),0)</f>
        <v>1047.932500269892</v>
      </c>
      <c r="G61" s="51">
        <f t="shared" si="1"/>
        <v>71.913321494293513</v>
      </c>
    </row>
    <row r="62" spans="2:7" x14ac:dyDescent="0.25">
      <c r="B62" s="49"/>
      <c r="C62" s="117" t="s">
        <v>23</v>
      </c>
      <c r="D62" s="50">
        <f>IFERROR(HLOOKUP($B$4,Datos!$Q$3:$AD$72,Datos!P59,0),0)</f>
        <v>734.36231734516741</v>
      </c>
      <c r="E62" s="50">
        <f t="shared" si="0"/>
        <v>16.738523621815716</v>
      </c>
      <c r="F62" s="50">
        <f>IFERROR(HLOOKUP($B$4,Datos!$C$3:$O$72,Datos!$P59),0)</f>
        <v>1240.5453320525944</v>
      </c>
      <c r="G62" s="51">
        <f t="shared" si="1"/>
        <v>58.198907889198239</v>
      </c>
    </row>
    <row r="63" spans="2:7" x14ac:dyDescent="0.25">
      <c r="B63" s="112">
        <v>2022</v>
      </c>
      <c r="C63" s="113" t="s">
        <v>20</v>
      </c>
      <c r="D63" s="114">
        <f>IFERROR(HLOOKUP($B$4,Datos!$Q$3:$AD$72,Datos!P60,0),0)</f>
        <v>831.73577397755469</v>
      </c>
      <c r="E63" s="114">
        <f t="shared" si="0"/>
        <v>28.582286830068256</v>
      </c>
      <c r="F63" s="114">
        <f>IFERROR(HLOOKUP($B$4,Datos!$C$3:$O$72,Datos!$P60),0)</f>
        <v>1281.7391783403259</v>
      </c>
      <c r="G63" s="115">
        <f t="shared" si="1"/>
        <v>55.880820567131565</v>
      </c>
    </row>
    <row r="64" spans="2:7" x14ac:dyDescent="0.25">
      <c r="B64" s="35"/>
      <c r="C64" s="116" t="s">
        <v>21</v>
      </c>
      <c r="D64" s="36">
        <f>IFERROR(HLOOKUP($B$4,Datos!$Q$3:$AD$72,Datos!P61,0),0)</f>
        <v>1006.0973868921915</v>
      </c>
      <c r="E64" s="36">
        <f t="shared" si="0"/>
        <v>31.601791312312798</v>
      </c>
      <c r="F64" s="36">
        <f>IFERROR(HLOOKUP($B$4,Datos!$C$3:$O$72,Datos!$P61),0)</f>
        <v>1359.2724189573471</v>
      </c>
      <c r="G64" s="37">
        <f t="shared" si="1"/>
        <v>44.098400874983213</v>
      </c>
    </row>
    <row r="65" spans="2:7" x14ac:dyDescent="0.25">
      <c r="B65" s="35"/>
      <c r="C65" s="116" t="s">
        <v>22</v>
      </c>
      <c r="D65" s="36">
        <f>IFERROR(HLOOKUP($B$4,Datos!$Q$3:$AD$72,Datos!P62,0),0)</f>
        <v>1052.3627992870586</v>
      </c>
      <c r="E65" s="36">
        <f t="shared" ref="E65:E67" si="2">IFERROR(D65/D61*100-100,0)</f>
        <v>42.43606553732829</v>
      </c>
      <c r="F65" s="36">
        <f>IFERROR(HLOOKUP($B$4,Datos!$C$3:$O$72,Datos!$P62),0)</f>
        <v>1373.5113493115421</v>
      </c>
      <c r="G65" s="37">
        <f t="shared" ref="G65:G67" si="3">IFERROR(F65/F61*100-100,0)</f>
        <v>31.068685145064052</v>
      </c>
    </row>
    <row r="66" spans="2:7" x14ac:dyDescent="0.25">
      <c r="B66" s="35"/>
      <c r="C66" s="116" t="s">
        <v>23</v>
      </c>
      <c r="D66" s="36">
        <f>IFERROR(HLOOKUP($B$4,Datos!$Q$3:$AD$72,Datos!P63,0),0)</f>
        <v>996.11100585624501</v>
      </c>
      <c r="E66" s="36">
        <f t="shared" si="2"/>
        <v>35.642990160135042</v>
      </c>
      <c r="F66" s="36">
        <f>IFERROR(HLOOKUP($B$4,Datos!$C$3:$O$72,Datos!$P63),0)</f>
        <v>1370.8870010856492</v>
      </c>
      <c r="G66" s="37">
        <f t="shared" si="3"/>
        <v>10.50680419855297</v>
      </c>
    </row>
    <row r="67" spans="2:7" x14ac:dyDescent="0.25">
      <c r="B67" s="49">
        <v>2023</v>
      </c>
      <c r="C67" s="117" t="s">
        <v>20</v>
      </c>
      <c r="D67" s="50">
        <f>IFERROR(HLOOKUP($B$4,Datos!$Q$3:$AD$72,Datos!P64,0),0)</f>
        <v>1029.8585212649716</v>
      </c>
      <c r="E67" s="50">
        <f t="shared" si="2"/>
        <v>23.820395068490058</v>
      </c>
      <c r="F67" s="50">
        <f>IFERROR(HLOOKUP($B$4,Datos!$C$3:$O$72,Datos!$P64),0)</f>
        <v>1283.6358722055127</v>
      </c>
      <c r="G67" s="51">
        <f t="shared" si="3"/>
        <v>0.14797814541667265</v>
      </c>
    </row>
    <row r="68" spans="2:7" x14ac:dyDescent="0.25">
      <c r="B68" s="49"/>
      <c r="C68" s="117" t="s">
        <v>21</v>
      </c>
      <c r="D68" s="50">
        <f>IFERROR(HLOOKUP($B$4,Datos!$Q$3:$AD$72,Datos!P65,0),0)</f>
        <v>1078.7921376051381</v>
      </c>
      <c r="E68" s="50">
        <f t="shared" ref="E68" si="4">IFERROR(D68/D64*100-100,0)</f>
        <v>7.2254188968225748</v>
      </c>
      <c r="F68" s="50">
        <f>IFERROR(HLOOKUP($B$4,Datos!$C$3:$O$72,Datos!$P65),0)</f>
        <v>1374.8164428949049</v>
      </c>
      <c r="G68" s="51">
        <f t="shared" ref="G68" si="5">IFERROR(F68/F64*100-100,0)</f>
        <v>1.1435547224213565</v>
      </c>
    </row>
    <row r="69" spans="2:7" x14ac:dyDescent="0.25">
      <c r="B69" s="49"/>
      <c r="C69" s="117" t="s">
        <v>22</v>
      </c>
      <c r="D69" s="50">
        <f>IFERROR(HLOOKUP($B$4,Datos!$Q$3:$AD$72,Datos!P66,0),0)</f>
        <v>1130.7535731564872</v>
      </c>
      <c r="E69" s="50">
        <f t="shared" ref="E69" si="6">IFERROR(D69/D65*100-100,0)</f>
        <v>7.4490255568265837</v>
      </c>
      <c r="F69" s="50">
        <f>IFERROR(HLOOKUP($B$4,Datos!$C$3:$O$72,Datos!$P66),0)</f>
        <v>1435.5319809218261</v>
      </c>
      <c r="G69" s="51">
        <f t="shared" ref="G69" si="7">IFERROR(F69/F65*100-100,0)</f>
        <v>4.5154800971518085</v>
      </c>
    </row>
    <row r="70" spans="2:7" x14ac:dyDescent="0.25">
      <c r="B70" s="49"/>
      <c r="C70" s="117" t="s">
        <v>23</v>
      </c>
      <c r="D70" s="50">
        <f>IFERROR(HLOOKUP($B$4,Datos!$Q$3:$AD$72,Datos!P67,0),0)</f>
        <v>1054.6238736852513</v>
      </c>
      <c r="E70" s="50">
        <f>IFERROR(D70/D66*100-100,0)</f>
        <v>5.8741312449117373</v>
      </c>
      <c r="F70" s="50">
        <f>IFERROR(HLOOKUP($B$4,Datos!$C$3:$O$72,Datos!$P67),0)</f>
        <v>1546.6575086789455</v>
      </c>
      <c r="G70" s="51">
        <f>IFERROR(F70/F66*100-100,0)</f>
        <v>12.821662723047055</v>
      </c>
    </row>
    <row r="71" spans="2:7" x14ac:dyDescent="0.25">
      <c r="B71" s="35">
        <v>2024</v>
      </c>
      <c r="C71" s="116" t="s">
        <v>20</v>
      </c>
      <c r="D71" s="36">
        <f>IFERROR(HLOOKUP($B$4,Datos!$Q$3:$AD$72,Datos!P68,0),0)</f>
        <v>1133.3523565746486</v>
      </c>
      <c r="E71" s="36">
        <f t="shared" ref="E71" si="8">IFERROR(D71/D67*100-100,0)</f>
        <v>10.049325530904568</v>
      </c>
      <c r="F71" s="36">
        <f>IFERROR(HLOOKUP($B$4,Datos!$C$3:$O$72,Datos!$P68),0)</f>
        <v>1505.709607850147</v>
      </c>
      <c r="G71" s="37">
        <f t="shared" ref="G71" si="9">IFERROR(F71/F67*100-100,0)</f>
        <v>17.300368465324397</v>
      </c>
    </row>
    <row r="72" spans="2:7" x14ac:dyDescent="0.25">
      <c r="B72" s="35"/>
      <c r="C72" s="116" t="s">
        <v>21</v>
      </c>
      <c r="D72" s="36">
        <f>IFERROR(HLOOKUP($B$4,Datos!$Q$3:$AD$72,Datos!P69,0),0)</f>
        <v>1156.6003200436151</v>
      </c>
      <c r="E72" s="36">
        <f t="shared" ref="E72" si="10">IFERROR(D72/D68*100-100,0)</f>
        <v>7.2125277638013756</v>
      </c>
      <c r="F72" s="36">
        <f>IFERROR(HLOOKUP($B$4,Datos!$C$3:$O$72,Datos!$P69),0)</f>
        <v>1524.2869635084303</v>
      </c>
      <c r="G72" s="37">
        <f t="shared" ref="G72" si="11">IFERROR(F72/F68*100-100,0)</f>
        <v>10.872034691321431</v>
      </c>
    </row>
    <row r="73" spans="2:7" x14ac:dyDescent="0.25">
      <c r="B73" s="35"/>
      <c r="C73" s="116" t="s">
        <v>22</v>
      </c>
      <c r="D73" s="36">
        <f>IFERROR(HLOOKUP($B$4,Datos!$Q$3:$AD$72,Datos!P70,0),0)</f>
        <v>1215.8332567609152</v>
      </c>
      <c r="E73" s="36">
        <f t="shared" ref="E73" si="12">IFERROR(D73/D69*100-100,0)</f>
        <v>7.5241578381157694</v>
      </c>
      <c r="F73" s="36">
        <f>IFERROR(HLOOKUP($B$4,Datos!$C$3:$O$72,Datos!$P70),0)</f>
        <v>1629.2799963222865</v>
      </c>
      <c r="G73" s="37">
        <f t="shared" ref="G73" si="13">IFERROR(F73/F69*100-100,0)</f>
        <v>13.496600422377568</v>
      </c>
    </row>
    <row r="74" spans="2:7" x14ac:dyDescent="0.25">
      <c r="B74" s="35"/>
      <c r="C74" s="116" t="s">
        <v>23</v>
      </c>
      <c r="D74" s="36">
        <f>IFERROR(HLOOKUP($B$4,Datos!$Q$3:$AD$72,Datos!P71,0),0)</f>
        <v>1161.8844991291069</v>
      </c>
      <c r="E74" s="36">
        <f t="shared" ref="E74" si="14">IFERROR(D74/D70*100-100,0)</f>
        <v>10.170509896485342</v>
      </c>
      <c r="F74" s="36">
        <f>IFERROR(HLOOKUP($B$4,Datos!$C$3:$O$72,Datos!$P71),0)</f>
        <v>1785.3254324870579</v>
      </c>
      <c r="G74" s="37">
        <f t="shared" ref="G74" si="15">IFERROR(F74/F70*100-100,0)</f>
        <v>15.431207133372851</v>
      </c>
    </row>
    <row r="75" spans="2:7" x14ac:dyDescent="0.25">
      <c r="B75" s="49">
        <v>2025</v>
      </c>
      <c r="C75" s="117" t="s">
        <v>20</v>
      </c>
      <c r="D75" s="50">
        <f>IFERROR(HLOOKUP($B$4,Datos!$Q$3:$AD$72,Datos!P72,0),0)</f>
        <v>1143.6734314241328</v>
      </c>
      <c r="E75" s="50">
        <f t="shared" ref="E75" si="16">IFERROR(D75/D71*100-100,0)</f>
        <v>0.91066778920175295</v>
      </c>
      <c r="F75" s="50">
        <f>IFERROR(HLOOKUP($B$4,Datos!$C$3:$O$72,Datos!$P72),0)</f>
        <v>1577.4693867087178</v>
      </c>
      <c r="G75" s="51">
        <f t="shared" ref="G75" si="17">IFERROR(F75/F71*100-100,0)</f>
        <v>4.7658445217088996</v>
      </c>
    </row>
    <row r="76" spans="2:7" x14ac:dyDescent="0.25">
      <c r="B76" s="118"/>
      <c r="C76" s="119"/>
      <c r="D76" s="120"/>
      <c r="E76" s="120"/>
      <c r="F76" s="120"/>
      <c r="G76" s="120"/>
    </row>
    <row r="77" spans="2:7" x14ac:dyDescent="0.25">
      <c r="B77" s="121"/>
      <c r="C77" s="121"/>
      <c r="D77" s="121"/>
      <c r="E77" s="121"/>
      <c r="F77" s="121"/>
      <c r="G77" s="121"/>
    </row>
  </sheetData>
  <mergeCells count="3">
    <mergeCell ref="B4:G5"/>
    <mergeCell ref="D6:E6"/>
    <mergeCell ref="F6:G6"/>
  </mergeCells>
  <printOptions horizontalCentered="1" verticalCentered="1"/>
  <pageMargins left="0" right="0" top="0" bottom="0" header="0" footer="0"/>
  <pageSetup scale="8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D00-000000000000}">
          <x14:formula1>
            <xm:f>Datos!$Q$3:$AD$3</xm:f>
          </x14:formula1>
          <xm:sqref>B4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1" tint="0.499984740745262"/>
  </sheetPr>
  <dimension ref="A1:CJ72"/>
  <sheetViews>
    <sheetView topLeftCell="A64" workbookViewId="0">
      <selection activeCell="C72" sqref="C72:AD72"/>
    </sheetView>
  </sheetViews>
  <sheetFormatPr baseColWidth="10" defaultRowHeight="15" x14ac:dyDescent="0.25"/>
  <cols>
    <col min="1" max="16384" width="11.42578125" style="1"/>
  </cols>
  <sheetData>
    <row r="1" spans="1:88" x14ac:dyDescent="0.25">
      <c r="B1" s="1" t="s">
        <v>53</v>
      </c>
    </row>
    <row r="2" spans="1:88" x14ac:dyDescent="0.25">
      <c r="Q2" s="1" t="s">
        <v>54</v>
      </c>
    </row>
    <row r="3" spans="1:88" ht="70.5" customHeight="1" x14ac:dyDescent="0.25">
      <c r="C3" s="2" t="s">
        <v>1</v>
      </c>
      <c r="D3" s="2" t="s">
        <v>2</v>
      </c>
      <c r="E3" s="2" t="s">
        <v>3</v>
      </c>
      <c r="F3" s="2" t="s">
        <v>55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56</v>
      </c>
      <c r="M3" s="2" t="s">
        <v>57</v>
      </c>
      <c r="N3" s="2" t="s">
        <v>58</v>
      </c>
      <c r="O3" s="2" t="s">
        <v>31</v>
      </c>
      <c r="Q3" s="3" t="s">
        <v>47</v>
      </c>
      <c r="R3" s="3" t="s">
        <v>1</v>
      </c>
      <c r="S3" s="3" t="s">
        <v>2</v>
      </c>
      <c r="T3" s="3" t="s">
        <v>3</v>
      </c>
      <c r="U3" s="3" t="s">
        <v>55</v>
      </c>
      <c r="V3" s="3" t="s">
        <v>5</v>
      </c>
      <c r="W3" s="3" t="s">
        <v>6</v>
      </c>
      <c r="X3" s="3" t="s">
        <v>7</v>
      </c>
      <c r="Y3" s="3" t="s">
        <v>8</v>
      </c>
      <c r="Z3" s="3" t="s">
        <v>9</v>
      </c>
      <c r="AA3" s="3" t="s">
        <v>56</v>
      </c>
      <c r="AB3" s="3" t="s">
        <v>57</v>
      </c>
      <c r="AC3" s="3" t="s">
        <v>58</v>
      </c>
      <c r="AD3" s="3" t="s">
        <v>31</v>
      </c>
    </row>
    <row r="4" spans="1:88" x14ac:dyDescent="0.25">
      <c r="A4" s="1">
        <v>2008</v>
      </c>
      <c r="B4" s="1" t="s">
        <v>20</v>
      </c>
      <c r="C4" s="4">
        <f>+'M - Cuadro 5'!H9</f>
        <v>263.42045999999999</v>
      </c>
      <c r="D4" s="4">
        <f>+'M - Cuadro 5'!D9</f>
        <v>169.67308</v>
      </c>
      <c r="E4" s="4">
        <f>+'M - Cuadro 5'!E9</f>
        <v>50.390549999999998</v>
      </c>
      <c r="F4" s="4">
        <f>+'M - Cuadro 5'!F9</f>
        <v>41.822830000000003</v>
      </c>
      <c r="G4" s="4">
        <f>+'M - Cuadro 5'!G9</f>
        <v>1.534</v>
      </c>
      <c r="H4" s="4">
        <f>+'M - Cuadro 5'!I9</f>
        <v>145.63974999999999</v>
      </c>
      <c r="I4" s="4">
        <f>+'M - Cuadro 5'!J9</f>
        <v>29.092790000000001</v>
      </c>
      <c r="J4" s="4">
        <f>+'M - Cuadro 5'!K9</f>
        <v>31.273350000000001</v>
      </c>
      <c r="K4" s="4">
        <f>+'M - Cuadro 5'!L9</f>
        <v>15.97246</v>
      </c>
      <c r="L4" s="4">
        <f>+'M - Cuadro 5'!M9</f>
        <v>58.737450000000003</v>
      </c>
      <c r="M4" s="4">
        <f>+'M - Cuadro 5'!N9</f>
        <v>11.017569999999999</v>
      </c>
      <c r="N4" s="4">
        <f>+'M - Cuadro 5'!O9</f>
        <v>17.16602</v>
      </c>
      <c r="O4" s="4">
        <f>+'M - Cuadro 5'!P9</f>
        <v>572.31984999999997</v>
      </c>
      <c r="P4" s="5">
        <v>2</v>
      </c>
      <c r="Q4" s="4">
        <f>+'X - Cuadro 1'!C9</f>
        <v>55.756489999999999</v>
      </c>
      <c r="R4" s="4">
        <f>+'X - Cuadro 1'!H9</f>
        <v>60.101799999999997</v>
      </c>
      <c r="S4" s="4">
        <f>+'X - Cuadro 1'!D9</f>
        <v>36.679400000000001</v>
      </c>
      <c r="T4" s="4">
        <f>+'X - Cuadro 1'!E9</f>
        <v>2.5101100000000001</v>
      </c>
      <c r="U4" s="4">
        <f>+'X - Cuadro 1'!F9</f>
        <v>20.624089999999999</v>
      </c>
      <c r="V4" s="4">
        <f>+'X - Cuadro 1'!G9</f>
        <v>0.28820000000000001</v>
      </c>
      <c r="W4" s="4">
        <f>+'X - Cuadro 1'!I9</f>
        <v>317.50310999999999</v>
      </c>
      <c r="X4" s="4">
        <f>+'X - Cuadro 1'!J9</f>
        <v>5.5813499999999996</v>
      </c>
      <c r="Y4" s="4">
        <f>+'X - Cuadro 1'!K9</f>
        <v>6.3326399999999996</v>
      </c>
      <c r="Z4" s="4">
        <f>+'X - Cuadro 1'!L9</f>
        <v>2.6551300000000002</v>
      </c>
      <c r="AA4" s="4">
        <f>+'X - Cuadro 1'!M9</f>
        <v>115.32991</v>
      </c>
      <c r="AB4" s="4">
        <f>+'X - Cuadro 1'!N9</f>
        <v>16.473790000000001</v>
      </c>
      <c r="AC4" s="4">
        <f>+'X - Cuadro 1'!O9</f>
        <v>38.912410000000001</v>
      </c>
      <c r="AD4" s="4">
        <f>+'X - Cuadro 1'!P9</f>
        <v>618.64663000000007</v>
      </c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</row>
    <row r="5" spans="1:88" x14ac:dyDescent="0.25">
      <c r="B5" s="1" t="s">
        <v>21</v>
      </c>
      <c r="C5" s="4">
        <f>+'M - Cuadro 5'!H10</f>
        <v>282.27272999999997</v>
      </c>
      <c r="D5" s="4">
        <f>+'M - Cuadro 5'!D10</f>
        <v>181.24472</v>
      </c>
      <c r="E5" s="4">
        <f>+'M - Cuadro 5'!E10</f>
        <v>56.553159999999998</v>
      </c>
      <c r="F5" s="4">
        <f>+'M - Cuadro 5'!F10</f>
        <v>43.10275</v>
      </c>
      <c r="G5" s="4">
        <f>+'M - Cuadro 5'!G10</f>
        <v>1.3721000000000001</v>
      </c>
      <c r="H5" s="4">
        <f>+'M - Cuadro 5'!I10</f>
        <v>153.33376000000001</v>
      </c>
      <c r="I5" s="4">
        <f>+'M - Cuadro 5'!J10</f>
        <v>39.216799999999999</v>
      </c>
      <c r="J5" s="4">
        <f>+'M - Cuadro 5'!K10</f>
        <v>29.539400000000001</v>
      </c>
      <c r="K5" s="4">
        <f>+'M - Cuadro 5'!L10</f>
        <v>17.527809999999999</v>
      </c>
      <c r="L5" s="4">
        <f>+'M - Cuadro 5'!M10</f>
        <v>51.222000000000001</v>
      </c>
      <c r="M5" s="4">
        <f>+'M - Cuadro 5'!N10</f>
        <v>9.2699400000000001</v>
      </c>
      <c r="N5" s="4">
        <f>+'M - Cuadro 5'!O10</f>
        <v>15.831809999999997</v>
      </c>
      <c r="O5" s="4">
        <f>+'M - Cuadro 5'!P10</f>
        <v>598.21424999999999</v>
      </c>
      <c r="P5" s="1">
        <f>P4+1</f>
        <v>3</v>
      </c>
      <c r="Q5" s="4">
        <f>+'X - Cuadro 1'!C10</f>
        <v>31.111519999999999</v>
      </c>
      <c r="R5" s="4">
        <f>+'X - Cuadro 1'!H10</f>
        <v>63.75929</v>
      </c>
      <c r="S5" s="4">
        <f>+'X - Cuadro 1'!D10</f>
        <v>39.336939999999998</v>
      </c>
      <c r="T5" s="4">
        <f>+'X - Cuadro 1'!E10</f>
        <v>2.8370099999999998</v>
      </c>
      <c r="U5" s="4">
        <f>+'X - Cuadro 1'!F10</f>
        <v>21.327539999999999</v>
      </c>
      <c r="V5" s="4">
        <f>+'X - Cuadro 1'!G10</f>
        <v>0.25779999999999997</v>
      </c>
      <c r="W5" s="4">
        <f>+'X - Cuadro 1'!I10</f>
        <v>272.99180000000001</v>
      </c>
      <c r="X5" s="4">
        <f>+'X - Cuadro 1'!J10</f>
        <v>7.7180299999999997</v>
      </c>
      <c r="Y5" s="4">
        <f>+'X - Cuadro 1'!K10</f>
        <v>7.0172699999999999</v>
      </c>
      <c r="Z5" s="4">
        <f>+'X - Cuadro 1'!L10</f>
        <v>2.9136799999999998</v>
      </c>
      <c r="AA5" s="4">
        <f>+'X - Cuadro 1'!M10</f>
        <v>64.352519999999998</v>
      </c>
      <c r="AB5" s="4">
        <f>+'X - Cuadro 1'!N10</f>
        <v>20.922160000000002</v>
      </c>
      <c r="AC5" s="4">
        <f>+'X - Cuadro 1'!O10</f>
        <v>38.819029999999991</v>
      </c>
      <c r="AD5" s="4">
        <f>+'X - Cuadro 1'!P10</f>
        <v>509.6053</v>
      </c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</row>
    <row r="6" spans="1:88" x14ac:dyDescent="0.25">
      <c r="B6" s="1" t="s">
        <v>22</v>
      </c>
      <c r="C6" s="4">
        <f>+'M - Cuadro 5'!H11</f>
        <v>279.62986000000001</v>
      </c>
      <c r="D6" s="4">
        <f>+'M - Cuadro 5'!D11</f>
        <v>177.66374999999999</v>
      </c>
      <c r="E6" s="4">
        <f>+'M - Cuadro 5'!E11</f>
        <v>59.105179999999997</v>
      </c>
      <c r="F6" s="4">
        <f>+'M - Cuadro 5'!F11</f>
        <v>41.578130000000002</v>
      </c>
      <c r="G6" s="4">
        <f>+'M - Cuadro 5'!G11</f>
        <v>1.2827999999999999</v>
      </c>
      <c r="H6" s="4">
        <f>+'M - Cuadro 5'!I11</f>
        <v>169.75067000000001</v>
      </c>
      <c r="I6" s="4">
        <f>+'M - Cuadro 5'!J11</f>
        <v>35.154910000000001</v>
      </c>
      <c r="J6" s="4">
        <f>+'M - Cuadro 5'!K11</f>
        <v>33.612630000000003</v>
      </c>
      <c r="K6" s="4">
        <f>+'M - Cuadro 5'!L11</f>
        <v>17.477519999999998</v>
      </c>
      <c r="L6" s="4">
        <f>+'M - Cuadro 5'!M11</f>
        <v>53.00038</v>
      </c>
      <c r="M6" s="4">
        <f>+'M - Cuadro 5'!N11</f>
        <v>9.5982299999999992</v>
      </c>
      <c r="N6" s="4">
        <f>+'M - Cuadro 5'!O11</f>
        <v>21.14311</v>
      </c>
      <c r="O6" s="4">
        <f>+'M - Cuadro 5'!P11</f>
        <v>619.36730999999986</v>
      </c>
      <c r="P6" s="1">
        <f t="shared" ref="P6:P69" si="0">P5+1</f>
        <v>4</v>
      </c>
      <c r="Q6" s="4">
        <f>+'X - Cuadro 1'!C11</f>
        <v>39.941870000000002</v>
      </c>
      <c r="R6" s="4">
        <f>+'X - Cuadro 1'!H11</f>
        <v>60.390020000000007</v>
      </c>
      <c r="S6" s="4">
        <f>+'X - Cuadro 1'!D11</f>
        <v>36.533580000000001</v>
      </c>
      <c r="T6" s="4">
        <f>+'X - Cuadro 1'!E11</f>
        <v>2.63768</v>
      </c>
      <c r="U6" s="4">
        <f>+'X - Cuadro 1'!F11</f>
        <v>20.97776</v>
      </c>
      <c r="V6" s="4">
        <f>+'X - Cuadro 1'!G11</f>
        <v>0.24099999999999999</v>
      </c>
      <c r="W6" s="4">
        <f>+'X - Cuadro 1'!I11</f>
        <v>267.89067999999997</v>
      </c>
      <c r="X6" s="4">
        <f>+'X - Cuadro 1'!J11</f>
        <v>8.7997899999999998</v>
      </c>
      <c r="Y6" s="4">
        <f>+'X - Cuadro 1'!K11</f>
        <v>6.7544500000000003</v>
      </c>
      <c r="Z6" s="4">
        <f>+'X - Cuadro 1'!L11</f>
        <v>2.9053200000000001</v>
      </c>
      <c r="AA6" s="4">
        <f>+'X - Cuadro 1'!M11</f>
        <v>109.23718</v>
      </c>
      <c r="AB6" s="4">
        <f>+'X - Cuadro 1'!N11</f>
        <v>20.89892</v>
      </c>
      <c r="AC6" s="4">
        <f>+'X - Cuadro 1'!O11</f>
        <v>38.041530000000002</v>
      </c>
      <c r="AD6" s="4">
        <f>+'X - Cuadro 1'!P11</f>
        <v>554.85975999999994</v>
      </c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</row>
    <row r="7" spans="1:88" x14ac:dyDescent="0.25">
      <c r="B7" s="1" t="s">
        <v>23</v>
      </c>
      <c r="C7" s="4">
        <f>+'M - Cuadro 5'!H12</f>
        <v>269.58869999999996</v>
      </c>
      <c r="D7" s="4">
        <f>+'M - Cuadro 5'!D12</f>
        <v>161.29912999999999</v>
      </c>
      <c r="E7" s="4">
        <f>+'M - Cuadro 5'!E12</f>
        <v>60.504890000000003</v>
      </c>
      <c r="F7" s="4">
        <f>+'M - Cuadro 5'!F12</f>
        <v>46.415480000000002</v>
      </c>
      <c r="G7" s="4">
        <f>+'M - Cuadro 5'!G12</f>
        <v>1.3692</v>
      </c>
      <c r="H7" s="4">
        <f>+'M - Cuadro 5'!I12</f>
        <v>217.85989000000001</v>
      </c>
      <c r="I7" s="4">
        <f>+'M - Cuadro 5'!J12</f>
        <v>31.622409999999999</v>
      </c>
      <c r="J7" s="4">
        <f>+'M - Cuadro 5'!K12</f>
        <v>24.039079999999998</v>
      </c>
      <c r="K7" s="4">
        <f>+'M - Cuadro 5'!L12</f>
        <v>20.73226</v>
      </c>
      <c r="L7" s="4">
        <f>+'M - Cuadro 5'!M12</f>
        <v>53.016570000000002</v>
      </c>
      <c r="M7" s="4">
        <f>+'M - Cuadro 5'!N12</f>
        <v>14.077770000000001</v>
      </c>
      <c r="N7" s="4">
        <f>+'M - Cuadro 5'!O12</f>
        <v>23.800800000000002</v>
      </c>
      <c r="O7" s="4">
        <f>+'M - Cuadro 5'!P12</f>
        <v>654.73747999999989</v>
      </c>
      <c r="P7" s="1">
        <f t="shared" si="0"/>
        <v>5</v>
      </c>
      <c r="Q7" s="4">
        <f>+'X - Cuadro 1'!C12</f>
        <v>37.934829999999998</v>
      </c>
      <c r="R7" s="4">
        <f>+'X - Cuadro 1'!H12</f>
        <v>60.426600000000008</v>
      </c>
      <c r="S7" s="4">
        <f>+'X - Cuadro 1'!D12</f>
        <v>35.109259999999999</v>
      </c>
      <c r="T7" s="4">
        <f>+'X - Cuadro 1'!E12</f>
        <v>2.78043</v>
      </c>
      <c r="U7" s="4">
        <f>+'X - Cuadro 1'!F12</f>
        <v>22.279610000000002</v>
      </c>
      <c r="V7" s="4">
        <f>+'X - Cuadro 1'!G12</f>
        <v>0.25729999999999997</v>
      </c>
      <c r="W7" s="4">
        <f>+'X - Cuadro 1'!I12</f>
        <v>239.75229999999999</v>
      </c>
      <c r="X7" s="4">
        <f>+'X - Cuadro 1'!J12</f>
        <v>9.5037199999999995</v>
      </c>
      <c r="Y7" s="4">
        <f>+'X - Cuadro 1'!K12</f>
        <v>6.9973000000000001</v>
      </c>
      <c r="Z7" s="4">
        <f>+'X - Cuadro 1'!L12</f>
        <v>3.4463599999999999</v>
      </c>
      <c r="AA7" s="4">
        <f>+'X - Cuadro 1'!M12</f>
        <v>122.5299</v>
      </c>
      <c r="AB7" s="4">
        <f>+'X - Cuadro 1'!N12</f>
        <v>23.272500000000001</v>
      </c>
      <c r="AC7" s="4">
        <f>+'X - Cuadro 1'!O12</f>
        <v>39.039090000000002</v>
      </c>
      <c r="AD7" s="4">
        <f>+'X - Cuadro 1'!P12</f>
        <v>542.90260000000001</v>
      </c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</row>
    <row r="8" spans="1:88" x14ac:dyDescent="0.25">
      <c r="A8" s="1">
        <v>2009</v>
      </c>
      <c r="B8" s="1" t="s">
        <v>20</v>
      </c>
      <c r="C8" s="4">
        <f>+'M - Cuadro 5'!H14</f>
        <v>220.39801999999997</v>
      </c>
      <c r="D8" s="4">
        <f>+'M - Cuadro 5'!D14</f>
        <v>131.18172999999999</v>
      </c>
      <c r="E8" s="4">
        <f>+'M - Cuadro 5'!E14</f>
        <v>48.408389999999997</v>
      </c>
      <c r="F8" s="4">
        <f>+'M - Cuadro 5'!F14</f>
        <v>37.757950000000001</v>
      </c>
      <c r="G8" s="4">
        <f>+'M - Cuadro 5'!G14</f>
        <v>3.0499499999999999</v>
      </c>
      <c r="H8" s="4">
        <f>+'M - Cuadro 5'!I14</f>
        <v>115.64546</v>
      </c>
      <c r="I8" s="4">
        <f>+'M - Cuadro 5'!J14</f>
        <v>23.911529999999999</v>
      </c>
      <c r="J8" s="4">
        <f>+'M - Cuadro 5'!K14</f>
        <v>24.535019999999999</v>
      </c>
      <c r="K8" s="4">
        <f>+'M - Cuadro 5'!L14</f>
        <v>19.07376</v>
      </c>
      <c r="L8" s="4">
        <f>+'M - Cuadro 5'!M14</f>
        <v>40.706140000000005</v>
      </c>
      <c r="M8" s="4">
        <f>+'M - Cuadro 5'!N14</f>
        <v>14.66761</v>
      </c>
      <c r="N8" s="4">
        <f>+'M - Cuadro 5'!O14</f>
        <v>20.371560000000002</v>
      </c>
      <c r="O8" s="4">
        <f>+'M - Cuadro 5'!P14</f>
        <v>479.3091</v>
      </c>
      <c r="P8" s="1">
        <f t="shared" si="0"/>
        <v>6</v>
      </c>
      <c r="Q8" s="4">
        <f>+'X - Cuadro 1'!C14</f>
        <v>43.102229999999999</v>
      </c>
      <c r="R8" s="4">
        <f>+'X - Cuadro 1'!H14</f>
        <v>61.425660000000001</v>
      </c>
      <c r="S8" s="4">
        <f>+'X - Cuadro 1'!D14</f>
        <v>38.629660000000001</v>
      </c>
      <c r="T8" s="4">
        <f>+'X - Cuadro 1'!E14</f>
        <v>2.4881500000000001</v>
      </c>
      <c r="U8" s="4">
        <f>+'X - Cuadro 1'!F14</f>
        <v>19.572980000000001</v>
      </c>
      <c r="V8" s="4">
        <f>+'X - Cuadro 1'!G14</f>
        <v>0.73487000000000002</v>
      </c>
      <c r="W8" s="4">
        <f>+'X - Cuadro 1'!I14</f>
        <v>257.83920999999998</v>
      </c>
      <c r="X8" s="4">
        <f>+'X - Cuadro 1'!J14</f>
        <v>6.1846399999999999</v>
      </c>
      <c r="Y8" s="4">
        <f>+'X - Cuadro 1'!K14</f>
        <v>4.7262000000000004</v>
      </c>
      <c r="Z8" s="4">
        <f>+'X - Cuadro 1'!L14</f>
        <v>2.6194199999999999</v>
      </c>
      <c r="AA8" s="4">
        <f>+'X - Cuadro 1'!M14</f>
        <v>78.629360000000005</v>
      </c>
      <c r="AB8" s="4">
        <f>+'X - Cuadro 1'!N14</f>
        <v>20.551229999999997</v>
      </c>
      <c r="AC8" s="4">
        <f>+'X - Cuadro 1'!O14</f>
        <v>34.449730000000002</v>
      </c>
      <c r="AD8" s="4">
        <f>+'X - Cuadro 1'!P14</f>
        <v>509.52767999999998</v>
      </c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</row>
    <row r="9" spans="1:88" x14ac:dyDescent="0.25">
      <c r="B9" s="1" t="s">
        <v>21</v>
      </c>
      <c r="C9" s="4">
        <f>+'M - Cuadro 5'!H15</f>
        <v>223.43296000000001</v>
      </c>
      <c r="D9" s="4">
        <f>+'M - Cuadro 5'!D15</f>
        <v>127.01729</v>
      </c>
      <c r="E9" s="4">
        <f>+'M - Cuadro 5'!E15</f>
        <v>54.511040000000001</v>
      </c>
      <c r="F9" s="4">
        <f>+'M - Cuadro 5'!F15</f>
        <v>39.030290000000001</v>
      </c>
      <c r="G9" s="4">
        <f>+'M - Cuadro 5'!G15</f>
        <v>2.8743400000000001</v>
      </c>
      <c r="H9" s="4">
        <f>+'M - Cuadro 5'!I15</f>
        <v>112.81997</v>
      </c>
      <c r="I9" s="4">
        <f>+'M - Cuadro 5'!J15</f>
        <v>37.391489999999997</v>
      </c>
      <c r="J9" s="4">
        <f>+'M - Cuadro 5'!K15</f>
        <v>22.520479999999999</v>
      </c>
      <c r="K9" s="4">
        <f>+'M - Cuadro 5'!L15</f>
        <v>20.931100000000001</v>
      </c>
      <c r="L9" s="4">
        <f>+'M - Cuadro 5'!M15</f>
        <v>69.53595</v>
      </c>
      <c r="M9" s="4">
        <f>+'M - Cuadro 5'!N15</f>
        <v>12.04679</v>
      </c>
      <c r="N9" s="4">
        <f>+'M - Cuadro 5'!O15</f>
        <v>20.005929999999999</v>
      </c>
      <c r="O9" s="4">
        <f>+'M - Cuadro 5'!P15</f>
        <v>518.68466999999998</v>
      </c>
      <c r="P9" s="1">
        <f t="shared" si="0"/>
        <v>7</v>
      </c>
      <c r="Q9" s="4">
        <f>+'X - Cuadro 1'!C15</f>
        <v>63.761839999999999</v>
      </c>
      <c r="R9" s="4">
        <f>+'X - Cuadro 1'!H15</f>
        <v>65.635300000000001</v>
      </c>
      <c r="S9" s="4">
        <f>+'X - Cuadro 1'!D15</f>
        <v>40.23424</v>
      </c>
      <c r="T9" s="4">
        <f>+'X - Cuadro 1'!E15</f>
        <v>3.5570200000000001</v>
      </c>
      <c r="U9" s="4">
        <f>+'X - Cuadro 1'!F15</f>
        <v>21.152380000000001</v>
      </c>
      <c r="V9" s="4">
        <f>+'X - Cuadro 1'!G15</f>
        <v>0.69166000000000005</v>
      </c>
      <c r="W9" s="4">
        <f>+'X - Cuadro 1'!I15</f>
        <v>255.68189000000001</v>
      </c>
      <c r="X9" s="4">
        <f>+'X - Cuadro 1'!J15</f>
        <v>7.7490199999999998</v>
      </c>
      <c r="Y9" s="4">
        <f>+'X - Cuadro 1'!K15</f>
        <v>4.68262</v>
      </c>
      <c r="Z9" s="4">
        <f>+'X - Cuadro 1'!L15</f>
        <v>2.8744900000000002</v>
      </c>
      <c r="AA9" s="4">
        <f>+'X - Cuadro 1'!M15</f>
        <v>134.48092</v>
      </c>
      <c r="AB9" s="4">
        <f>+'X - Cuadro 1'!N15</f>
        <v>22.599719999999998</v>
      </c>
      <c r="AC9" s="4">
        <f>+'X - Cuadro 1'!O15</f>
        <v>28.410469999999997</v>
      </c>
      <c r="AD9" s="4">
        <f>+'X - Cuadro 1'!P15</f>
        <v>585.87626999999998</v>
      </c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</row>
    <row r="10" spans="1:88" x14ac:dyDescent="0.25">
      <c r="B10" s="1" t="s">
        <v>22</v>
      </c>
      <c r="C10" s="4">
        <f>+'M - Cuadro 5'!H16</f>
        <v>227.57268999999999</v>
      </c>
      <c r="D10" s="4">
        <f>+'M - Cuadro 5'!D16</f>
        <v>128.94211000000001</v>
      </c>
      <c r="E10" s="4">
        <f>+'M - Cuadro 5'!E16</f>
        <v>56.527009999999997</v>
      </c>
      <c r="F10" s="4">
        <f>+'M - Cuadro 5'!F16</f>
        <v>39.317169999999997</v>
      </c>
      <c r="G10" s="4">
        <f>+'M - Cuadro 5'!G16</f>
        <v>2.7864</v>
      </c>
      <c r="H10" s="4">
        <f>+'M - Cuadro 5'!I16</f>
        <v>189.13356999999999</v>
      </c>
      <c r="I10" s="4">
        <f>+'M - Cuadro 5'!J16</f>
        <v>29.431560000000001</v>
      </c>
      <c r="J10" s="4">
        <f>+'M - Cuadro 5'!K16</f>
        <v>23.770420000000001</v>
      </c>
      <c r="K10" s="4">
        <f>+'M - Cuadro 5'!L16</f>
        <v>20.87105</v>
      </c>
      <c r="L10" s="4">
        <f>+'M - Cuadro 5'!M16</f>
        <v>51.939030000000002</v>
      </c>
      <c r="M10" s="4">
        <f>+'M - Cuadro 5'!N16</f>
        <v>14.098019999999998</v>
      </c>
      <c r="N10" s="4">
        <f>+'M - Cuadro 5'!O16</f>
        <v>19.280929999999998</v>
      </c>
      <c r="O10" s="4">
        <f>+'M - Cuadro 5'!P16</f>
        <v>576.09726999999998</v>
      </c>
      <c r="P10" s="1">
        <f t="shared" si="0"/>
        <v>8</v>
      </c>
      <c r="Q10" s="4">
        <f>+'X - Cuadro 1'!C16</f>
        <v>56.525849999999998</v>
      </c>
      <c r="R10" s="4">
        <f>+'X - Cuadro 1'!H16</f>
        <v>64.099400000000003</v>
      </c>
      <c r="S10" s="4">
        <f>+'X - Cuadro 1'!D16</f>
        <v>38.681420000000003</v>
      </c>
      <c r="T10" s="4">
        <f>+'X - Cuadro 1'!E16</f>
        <v>3.6441599999999998</v>
      </c>
      <c r="U10" s="4">
        <f>+'X - Cuadro 1'!F16</f>
        <v>21.110309999999998</v>
      </c>
      <c r="V10" s="4">
        <f>+'X - Cuadro 1'!G16</f>
        <v>0.66351000000000004</v>
      </c>
      <c r="W10" s="4">
        <f>+'X - Cuadro 1'!I16</f>
        <v>279.96812999999997</v>
      </c>
      <c r="X10" s="4">
        <f>+'X - Cuadro 1'!J16</f>
        <v>8.0964299999999998</v>
      </c>
      <c r="Y10" s="4">
        <f>+'X - Cuadro 1'!K16</f>
        <v>5.1136400000000002</v>
      </c>
      <c r="Z10" s="4">
        <f>+'X - Cuadro 1'!L16</f>
        <v>2.8662399999999999</v>
      </c>
      <c r="AA10" s="4">
        <f>+'X - Cuadro 1'!M16</f>
        <v>91.969970000000004</v>
      </c>
      <c r="AB10" s="4">
        <f>+'X - Cuadro 1'!N16</f>
        <v>23.630269999999999</v>
      </c>
      <c r="AC10" s="4">
        <f>+'X - Cuadro 1'!O16</f>
        <v>27.21266</v>
      </c>
      <c r="AD10" s="4">
        <f>+'X - Cuadro 1'!P16</f>
        <v>559.48258999999996</v>
      </c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</row>
    <row r="11" spans="1:88" x14ac:dyDescent="0.25">
      <c r="B11" s="1" t="s">
        <v>23</v>
      </c>
      <c r="C11" s="4">
        <f>+'M - Cuadro 5'!H17</f>
        <v>251.68042999999997</v>
      </c>
      <c r="D11" s="4">
        <f>+'M - Cuadro 5'!D17</f>
        <v>141.53962999999999</v>
      </c>
      <c r="E11" s="4">
        <f>+'M - Cuadro 5'!E17</f>
        <v>63.308999999999997</v>
      </c>
      <c r="F11" s="4">
        <f>+'M - Cuadro 5'!F17</f>
        <v>43.661149999999999</v>
      </c>
      <c r="G11" s="4">
        <f>+'M - Cuadro 5'!G17</f>
        <v>3.1706500000000002</v>
      </c>
      <c r="H11" s="4">
        <f>+'M - Cuadro 5'!I17</f>
        <v>185.96960000000001</v>
      </c>
      <c r="I11" s="4">
        <f>+'M - Cuadro 5'!J17</f>
        <v>33.728459999999998</v>
      </c>
      <c r="J11" s="4">
        <f>+'M - Cuadro 5'!K17</f>
        <v>23.714729999999999</v>
      </c>
      <c r="K11" s="4">
        <f>+'M - Cuadro 5'!L17</f>
        <v>24.757739999999998</v>
      </c>
      <c r="L11" s="4">
        <f>+'M - Cuadro 5'!M17</f>
        <v>52.408729999999998</v>
      </c>
      <c r="M11" s="4">
        <f>+'M - Cuadro 5'!N17</f>
        <v>23.877560000000003</v>
      </c>
      <c r="N11" s="4">
        <f>+'M - Cuadro 5'!O17</f>
        <v>27.47692</v>
      </c>
      <c r="O11" s="4">
        <f>+'M - Cuadro 5'!P17</f>
        <v>623.61416999999994</v>
      </c>
      <c r="P11" s="1">
        <f t="shared" si="0"/>
        <v>9</v>
      </c>
      <c r="Q11" s="4">
        <f>+'X - Cuadro 1'!C17</f>
        <v>60.839080000000003</v>
      </c>
      <c r="R11" s="4">
        <f>+'X - Cuadro 1'!H17</f>
        <v>69.16337</v>
      </c>
      <c r="S11" s="4">
        <f>+'X - Cuadro 1'!D17</f>
        <v>43.576830000000001</v>
      </c>
      <c r="T11" s="4">
        <f>+'X - Cuadro 1'!E17</f>
        <v>3.39608</v>
      </c>
      <c r="U11" s="4">
        <f>+'X - Cuadro 1'!F17</f>
        <v>21.397480000000002</v>
      </c>
      <c r="V11" s="4">
        <f>+'X - Cuadro 1'!G17</f>
        <v>0.79298000000000002</v>
      </c>
      <c r="W11" s="4">
        <f>+'X - Cuadro 1'!I17</f>
        <v>292.41075999999998</v>
      </c>
      <c r="X11" s="4">
        <f>+'X - Cuadro 1'!J17</f>
        <v>7.3049900000000001</v>
      </c>
      <c r="Y11" s="4">
        <f>+'X - Cuadro 1'!K17</f>
        <v>6.3992399999999998</v>
      </c>
      <c r="Z11" s="4">
        <f>+'X - Cuadro 1'!L17</f>
        <v>3.4</v>
      </c>
      <c r="AA11" s="4">
        <f>+'X - Cuadro 1'!M17</f>
        <v>99.028210000000001</v>
      </c>
      <c r="AB11" s="4">
        <f>+'X - Cuadro 1'!N17</f>
        <v>24.381630000000001</v>
      </c>
      <c r="AC11" s="4">
        <f>+'X - Cuadro 1'!O17</f>
        <v>28.706779999999998</v>
      </c>
      <c r="AD11" s="4">
        <f>+'X - Cuadro 1'!P17</f>
        <v>591.63405999999998</v>
      </c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</row>
    <row r="12" spans="1:88" x14ac:dyDescent="0.25">
      <c r="A12" s="1">
        <v>2010</v>
      </c>
      <c r="B12" s="1" t="s">
        <v>20</v>
      </c>
      <c r="C12" s="4">
        <f>+'M - Cuadro 5'!H19</f>
        <v>252.65490000000003</v>
      </c>
      <c r="D12" s="4">
        <f>+'M - Cuadro 5'!D19</f>
        <v>136.48692</v>
      </c>
      <c r="E12" s="4">
        <f>+'M - Cuadro 5'!E19</f>
        <v>72.942580000000007</v>
      </c>
      <c r="F12" s="4">
        <f>+'M - Cuadro 5'!F19</f>
        <v>40.033290000000001</v>
      </c>
      <c r="G12" s="4">
        <f>+'M - Cuadro 5'!G19</f>
        <v>3.19211</v>
      </c>
      <c r="H12" s="4">
        <f>+'M - Cuadro 5'!I19</f>
        <v>129.34078</v>
      </c>
      <c r="I12" s="4">
        <f>+'M - Cuadro 5'!J19</f>
        <v>30.53481</v>
      </c>
      <c r="J12" s="4">
        <f>+'M - Cuadro 5'!K19</f>
        <v>27.87989</v>
      </c>
      <c r="K12" s="4">
        <f>+'M - Cuadro 5'!L19</f>
        <v>19.743230000000001</v>
      </c>
      <c r="L12" s="4">
        <f>+'M - Cuadro 5'!M19</f>
        <v>100.11998</v>
      </c>
      <c r="M12" s="4">
        <f>+'M - Cuadro 5'!N19</f>
        <v>18.621399999999998</v>
      </c>
      <c r="N12" s="4">
        <f>+'M - Cuadro 5'!O19</f>
        <v>19.370169999999998</v>
      </c>
      <c r="O12" s="4">
        <f>+'M - Cuadro 5'!P19</f>
        <v>598.26516000000004</v>
      </c>
      <c r="P12" s="1">
        <f t="shared" si="0"/>
        <v>10</v>
      </c>
      <c r="Q12" s="4">
        <f>+'X - Cuadro 1'!C19</f>
        <v>94.864069999999998</v>
      </c>
      <c r="R12" s="4">
        <f>+'X - Cuadro 1'!H19</f>
        <v>64.909449999999993</v>
      </c>
      <c r="S12" s="4">
        <f>+'X - Cuadro 1'!D19</f>
        <v>39.675840000000001</v>
      </c>
      <c r="T12" s="4">
        <f>+'X - Cuadro 1'!E19</f>
        <v>2.6944300000000001</v>
      </c>
      <c r="U12" s="4">
        <f>+'X - Cuadro 1'!F19</f>
        <v>21.856079999999999</v>
      </c>
      <c r="V12" s="4">
        <f>+'X - Cuadro 1'!G19</f>
        <v>0.68310000000000004</v>
      </c>
      <c r="W12" s="4">
        <f>+'X - Cuadro 1'!I19</f>
        <v>287.22640999999999</v>
      </c>
      <c r="X12" s="4">
        <f>+'X - Cuadro 1'!J19</f>
        <v>4.9274899999999997</v>
      </c>
      <c r="Y12" s="4">
        <f>+'X - Cuadro 1'!K19</f>
        <v>6.2759299999999998</v>
      </c>
      <c r="Z12" s="4">
        <f>+'X - Cuadro 1'!L19</f>
        <v>2.8366500000000001</v>
      </c>
      <c r="AA12" s="4">
        <f>+'X - Cuadro 1'!M19</f>
        <v>77.366630000000001</v>
      </c>
      <c r="AB12" s="4">
        <f>+'X - Cuadro 1'!N19</f>
        <v>31.084290000000003</v>
      </c>
      <c r="AC12" s="4">
        <f>+'X - Cuadro 1'!O19</f>
        <v>30.309409999999996</v>
      </c>
      <c r="AD12" s="4">
        <f>+'X - Cuadro 1'!P19</f>
        <v>599.80032999999992</v>
      </c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</row>
    <row r="13" spans="1:88" x14ac:dyDescent="0.25">
      <c r="B13" s="1" t="s">
        <v>21</v>
      </c>
      <c r="C13" s="4">
        <f>+'M - Cuadro 5'!H20</f>
        <v>275.62021999999996</v>
      </c>
      <c r="D13" s="4">
        <f>+'M - Cuadro 5'!D20</f>
        <v>154.59435999999999</v>
      </c>
      <c r="E13" s="4">
        <f>+'M - Cuadro 5'!E20</f>
        <v>77.585310000000007</v>
      </c>
      <c r="F13" s="4">
        <f>+'M - Cuadro 5'!F20</f>
        <v>40.423520000000003</v>
      </c>
      <c r="G13" s="4">
        <f>+'M - Cuadro 5'!G20</f>
        <v>3.0170300000000001</v>
      </c>
      <c r="H13" s="4">
        <f>+'M - Cuadro 5'!I20</f>
        <v>133.38714999999999</v>
      </c>
      <c r="I13" s="4">
        <f>+'M - Cuadro 5'!J20</f>
        <v>35.200629999999997</v>
      </c>
      <c r="J13" s="4">
        <f>+'M - Cuadro 5'!K20</f>
        <v>28.83982</v>
      </c>
      <c r="K13" s="4">
        <f>+'M - Cuadro 5'!L20</f>
        <v>21.665769999999998</v>
      </c>
      <c r="L13" s="4">
        <f>+'M - Cuadro 5'!M20</f>
        <v>54.745869999999996</v>
      </c>
      <c r="M13" s="4">
        <f>+'M - Cuadro 5'!N20</f>
        <v>19.011949999999999</v>
      </c>
      <c r="N13" s="4">
        <f>+'M - Cuadro 5'!O20</f>
        <v>19.629390000000001</v>
      </c>
      <c r="O13" s="4">
        <f>+'M - Cuadro 5'!P20</f>
        <v>588.10079999999994</v>
      </c>
      <c r="P13" s="1">
        <f t="shared" si="0"/>
        <v>11</v>
      </c>
      <c r="Q13" s="4">
        <f>+'X - Cuadro 1'!C20</f>
        <v>69.912599999999998</v>
      </c>
      <c r="R13" s="4">
        <f>+'X - Cuadro 1'!H20</f>
        <v>74.950129999999987</v>
      </c>
      <c r="S13" s="4">
        <f>+'X - Cuadro 1'!D20</f>
        <v>45.459719999999997</v>
      </c>
      <c r="T13" s="4">
        <f>+'X - Cuadro 1'!E20</f>
        <v>3.1519699999999999</v>
      </c>
      <c r="U13" s="4">
        <f>+'X - Cuadro 1'!F20</f>
        <v>25.718160000000001</v>
      </c>
      <c r="V13" s="4">
        <f>+'X - Cuadro 1'!G20</f>
        <v>0.62028000000000005</v>
      </c>
      <c r="W13" s="4">
        <f>+'X - Cuadro 1'!I20</f>
        <v>210.91059999999999</v>
      </c>
      <c r="X13" s="4">
        <f>+'X - Cuadro 1'!J20</f>
        <v>7.4508299999999998</v>
      </c>
      <c r="Y13" s="4">
        <f>+'X - Cuadro 1'!K20</f>
        <v>8.8436800000000009</v>
      </c>
      <c r="Z13" s="4">
        <f>+'X - Cuadro 1'!L20</f>
        <v>3.11287</v>
      </c>
      <c r="AA13" s="4">
        <f>+'X - Cuadro 1'!M20</f>
        <v>121.31596999999999</v>
      </c>
      <c r="AB13" s="4">
        <f>+'X - Cuadro 1'!N20</f>
        <v>36.188860000000005</v>
      </c>
      <c r="AC13" s="4">
        <f>+'X - Cuadro 1'!O20</f>
        <v>31.287469999999999</v>
      </c>
      <c r="AD13" s="4">
        <f>+'X - Cuadro 1'!P20</f>
        <v>563.97300999999993</v>
      </c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</row>
    <row r="14" spans="1:88" x14ac:dyDescent="0.25">
      <c r="B14" s="1" t="s">
        <v>22</v>
      </c>
      <c r="C14" s="4">
        <f>+'M - Cuadro 5'!H21</f>
        <v>284.59793999999999</v>
      </c>
      <c r="D14" s="4">
        <f>+'M - Cuadro 5'!D21</f>
        <v>159.83199999999999</v>
      </c>
      <c r="E14" s="4">
        <f>+'M - Cuadro 5'!E21</f>
        <v>79.56514</v>
      </c>
      <c r="F14" s="4">
        <f>+'M - Cuadro 5'!F21</f>
        <v>42.255580000000002</v>
      </c>
      <c r="G14" s="4">
        <f>+'M - Cuadro 5'!G21</f>
        <v>2.9452199999999999</v>
      </c>
      <c r="H14" s="4">
        <f>+'M - Cuadro 5'!I21</f>
        <v>159.44603000000001</v>
      </c>
      <c r="I14" s="4">
        <f>+'M - Cuadro 5'!J21</f>
        <v>36.65202</v>
      </c>
      <c r="J14" s="4">
        <f>+'M - Cuadro 5'!K21</f>
        <v>29.608360000000001</v>
      </c>
      <c r="K14" s="4">
        <f>+'M - Cuadro 5'!L21</f>
        <v>21.60361</v>
      </c>
      <c r="L14" s="4">
        <f>+'M - Cuadro 5'!M21</f>
        <v>47.03725</v>
      </c>
      <c r="M14" s="4">
        <f>+'M - Cuadro 5'!N21</f>
        <v>19.54278</v>
      </c>
      <c r="N14" s="4">
        <f>+'M - Cuadro 5'!O21</f>
        <v>21.503189999999996</v>
      </c>
      <c r="O14" s="4">
        <f>+'M - Cuadro 5'!P21</f>
        <v>619.99117999999999</v>
      </c>
      <c r="P14" s="1">
        <f t="shared" si="0"/>
        <v>12</v>
      </c>
      <c r="Q14" s="4">
        <f>+'X - Cuadro 1'!C21</f>
        <v>86.240729999999999</v>
      </c>
      <c r="R14" s="4">
        <f>+'X - Cuadro 1'!H21</f>
        <v>69.266260000000003</v>
      </c>
      <c r="S14" s="4">
        <f>+'X - Cuadro 1'!D21</f>
        <v>40.628149999999998</v>
      </c>
      <c r="T14" s="4">
        <f>+'X - Cuadro 1'!E21</f>
        <v>3.7963499999999999</v>
      </c>
      <c r="U14" s="4">
        <f>+'X - Cuadro 1'!F21</f>
        <v>24.250859999999999</v>
      </c>
      <c r="V14" s="4">
        <f>+'X - Cuadro 1'!G21</f>
        <v>0.59089999999999998</v>
      </c>
      <c r="W14" s="4">
        <f>+'X - Cuadro 1'!I21</f>
        <v>287.18981000000002</v>
      </c>
      <c r="X14" s="4">
        <f>+'X - Cuadro 1'!J21</f>
        <v>7.1266299999999996</v>
      </c>
      <c r="Y14" s="4">
        <f>+'X - Cuadro 1'!K21</f>
        <v>7.1340199999999996</v>
      </c>
      <c r="Z14" s="4">
        <f>+'X - Cuadro 1'!L21</f>
        <v>3.1039400000000001</v>
      </c>
      <c r="AA14" s="4">
        <f>+'X - Cuadro 1'!M21</f>
        <v>76.82159</v>
      </c>
      <c r="AB14" s="4">
        <f>+'X - Cuadro 1'!N21</f>
        <v>36.881509999999999</v>
      </c>
      <c r="AC14" s="4">
        <f>+'X - Cuadro 1'!O21</f>
        <v>28.686390000000003</v>
      </c>
      <c r="AD14" s="4">
        <f>+'X - Cuadro 1'!P21</f>
        <v>602.4508800000001</v>
      </c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</row>
    <row r="15" spans="1:88" x14ac:dyDescent="0.25">
      <c r="B15" s="1" t="s">
        <v>23</v>
      </c>
      <c r="C15" s="4">
        <f>+'M - Cuadro 5'!H22</f>
        <v>289.54944</v>
      </c>
      <c r="D15" s="4">
        <f>+'M - Cuadro 5'!D22</f>
        <v>160.33337</v>
      </c>
      <c r="E15" s="4">
        <f>+'M - Cuadro 5'!E22</f>
        <v>79.351579999999998</v>
      </c>
      <c r="F15" s="4">
        <f>+'M - Cuadro 5'!F22</f>
        <v>46.469900000000003</v>
      </c>
      <c r="G15" s="4">
        <f>+'M - Cuadro 5'!G22</f>
        <v>3.39459</v>
      </c>
      <c r="H15" s="4">
        <f>+'M - Cuadro 5'!I22</f>
        <v>198.78574</v>
      </c>
      <c r="I15" s="4">
        <f>+'M - Cuadro 5'!J22</f>
        <v>34.574199999999998</v>
      </c>
      <c r="J15" s="4">
        <f>+'M - Cuadro 5'!K22</f>
        <v>30.936669999999999</v>
      </c>
      <c r="K15" s="4">
        <f>+'M - Cuadro 5'!L22</f>
        <v>25.626719999999999</v>
      </c>
      <c r="L15" s="4">
        <f>+'M - Cuadro 5'!M22</f>
        <v>21.603849999999998</v>
      </c>
      <c r="M15" s="4">
        <f>+'M - Cuadro 5'!N22</f>
        <v>31.353740000000002</v>
      </c>
      <c r="N15" s="4">
        <f>+'M - Cuadro 5'!O22</f>
        <v>29.988179999999996</v>
      </c>
      <c r="O15" s="4">
        <f>+'M - Cuadro 5'!P22</f>
        <v>662.41854000000001</v>
      </c>
      <c r="P15" s="1">
        <f t="shared" si="0"/>
        <v>13</v>
      </c>
      <c r="Q15" s="4">
        <f>+'X - Cuadro 1'!C22</f>
        <v>86.426190000000005</v>
      </c>
      <c r="R15" s="4">
        <f>+'X - Cuadro 1'!H22</f>
        <v>71.817049999999995</v>
      </c>
      <c r="S15" s="4">
        <f>+'X - Cuadro 1'!D22</f>
        <v>44.09807</v>
      </c>
      <c r="T15" s="4">
        <f>+'X - Cuadro 1'!E22</f>
        <v>3.7279300000000002</v>
      </c>
      <c r="U15" s="4">
        <f>+'X - Cuadro 1'!F22</f>
        <v>23.262650000000001</v>
      </c>
      <c r="V15" s="4">
        <f>+'X - Cuadro 1'!G22</f>
        <v>0.72840000000000005</v>
      </c>
      <c r="W15" s="4">
        <f>+'X - Cuadro 1'!I22</f>
        <v>267.99617999999998</v>
      </c>
      <c r="X15" s="4">
        <f>+'X - Cuadro 1'!J22</f>
        <v>7.6390099999999999</v>
      </c>
      <c r="Y15" s="4">
        <f>+'X - Cuadro 1'!K22</f>
        <v>13.759829999999999</v>
      </c>
      <c r="Z15" s="4">
        <f>+'X - Cuadro 1'!L22</f>
        <v>3.6819700000000002</v>
      </c>
      <c r="AA15" s="4">
        <f>+'X - Cuadro 1'!M22</f>
        <v>121.16918000000001</v>
      </c>
      <c r="AB15" s="4">
        <f>+'X - Cuadro 1'!N22</f>
        <v>36.5229</v>
      </c>
      <c r="AC15" s="4">
        <f>+'X - Cuadro 1'!O22</f>
        <v>29.488810000000001</v>
      </c>
      <c r="AD15" s="4">
        <f>+'X - Cuadro 1'!P22</f>
        <v>638.50112000000013</v>
      </c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</row>
    <row r="16" spans="1:88" x14ac:dyDescent="0.25">
      <c r="A16" s="1">
        <v>2011</v>
      </c>
      <c r="B16" s="1" t="s">
        <v>20</v>
      </c>
      <c r="C16" s="4">
        <f>+'M - Cuadro 5'!H24</f>
        <v>272.61648000000002</v>
      </c>
      <c r="D16" s="4">
        <f>+'M - Cuadro 5'!D24</f>
        <v>149.64281</v>
      </c>
      <c r="E16" s="4">
        <f>+'M - Cuadro 5'!E24</f>
        <v>77.919370000000001</v>
      </c>
      <c r="F16" s="4">
        <f>+'M - Cuadro 5'!F24</f>
        <v>42.4253</v>
      </c>
      <c r="G16" s="4">
        <f>+'M - Cuadro 5'!G24</f>
        <v>2.629</v>
      </c>
      <c r="H16" s="4">
        <f>+'M - Cuadro 5'!I24</f>
        <v>148.40356</v>
      </c>
      <c r="I16" s="4">
        <f>+'M - Cuadro 5'!J24</f>
        <v>39.617400000000004</v>
      </c>
      <c r="J16" s="4">
        <f>+'M - Cuadro 5'!K24</f>
        <v>36.40099</v>
      </c>
      <c r="K16" s="4">
        <f>+'M - Cuadro 5'!L24</f>
        <v>20.003710000000002</v>
      </c>
      <c r="L16" s="4">
        <f>+'M - Cuadro 5'!M24</f>
        <v>54.003009999999996</v>
      </c>
      <c r="M16" s="4">
        <f>+'M - Cuadro 5'!N24</f>
        <v>24.29102</v>
      </c>
      <c r="N16" s="4">
        <f>+'M - Cuadro 5'!O24</f>
        <v>17.918309999999998</v>
      </c>
      <c r="O16" s="4">
        <f>+'M - Cuadro 5'!P24</f>
        <v>613.25447999999994</v>
      </c>
      <c r="P16" s="1">
        <f t="shared" si="0"/>
        <v>14</v>
      </c>
      <c r="Q16" s="4">
        <f>+'X - Cuadro 1'!C24</f>
        <v>72.464939999999999</v>
      </c>
      <c r="R16" s="4">
        <f>+'X - Cuadro 1'!H24</f>
        <v>78.484780000000001</v>
      </c>
      <c r="S16" s="4">
        <f>+'X - Cuadro 1'!D24</f>
        <v>46.321440000000003</v>
      </c>
      <c r="T16" s="4">
        <f>+'X - Cuadro 1'!E24</f>
        <v>3.7129099999999999</v>
      </c>
      <c r="U16" s="4">
        <f>+'X - Cuadro 1'!F24</f>
        <v>26.327030000000001</v>
      </c>
      <c r="V16" s="4">
        <f>+'X - Cuadro 1'!G24</f>
        <v>2.1234000000000002</v>
      </c>
      <c r="W16" s="4">
        <f>+'X - Cuadro 1'!I24</f>
        <v>283.83634000000001</v>
      </c>
      <c r="X16" s="4">
        <f>+'X - Cuadro 1'!J24</f>
        <v>6.2678099999999999</v>
      </c>
      <c r="Y16" s="4">
        <f>+'X - Cuadro 1'!K24</f>
        <v>9.1680299999999999</v>
      </c>
      <c r="Z16" s="4">
        <f>+'X - Cuadro 1'!L24</f>
        <v>2.4221599999999999</v>
      </c>
      <c r="AA16" s="4">
        <f>+'X - Cuadro 1'!M24</f>
        <v>108.84014999999999</v>
      </c>
      <c r="AB16" s="4">
        <f>+'X - Cuadro 1'!N24</f>
        <v>29.024920000000002</v>
      </c>
      <c r="AC16" s="4">
        <f>+'X - Cuadro 1'!O24</f>
        <v>37.069330000000001</v>
      </c>
      <c r="AD16" s="4">
        <f>+'X - Cuadro 1'!P24</f>
        <v>627.57846000000006</v>
      </c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</row>
    <row r="17" spans="1:88" x14ac:dyDescent="0.25">
      <c r="B17" s="1" t="s">
        <v>21</v>
      </c>
      <c r="C17" s="4">
        <f>+'M - Cuadro 5'!H25</f>
        <v>300.25792999999999</v>
      </c>
      <c r="D17" s="4">
        <f>+'M - Cuadro 5'!D25</f>
        <v>169.53233</v>
      </c>
      <c r="E17" s="4">
        <f>+'M - Cuadro 5'!E25</f>
        <v>83.618700000000004</v>
      </c>
      <c r="F17" s="4">
        <f>+'M - Cuadro 5'!F25</f>
        <v>44.4176</v>
      </c>
      <c r="G17" s="4">
        <f>+'M - Cuadro 5'!G25</f>
        <v>2.6892999999999998</v>
      </c>
      <c r="H17" s="4">
        <f>+'M - Cuadro 5'!I25</f>
        <v>155.33779999999999</v>
      </c>
      <c r="I17" s="4">
        <f>+'M - Cuadro 5'!J25</f>
        <v>49.093510000000002</v>
      </c>
      <c r="J17" s="4">
        <f>+'M - Cuadro 5'!K25</f>
        <v>35.466070000000002</v>
      </c>
      <c r="K17" s="4">
        <f>+'M - Cuadro 5'!L25</f>
        <v>21.951609999999999</v>
      </c>
      <c r="L17" s="4">
        <f>+'M - Cuadro 5'!M25</f>
        <v>75.550839999999994</v>
      </c>
      <c r="M17" s="4">
        <f>+'M - Cuadro 5'!N25</f>
        <v>24.782510000000002</v>
      </c>
      <c r="N17" s="4">
        <f>+'M - Cuadro 5'!O25</f>
        <v>18.929960000000001</v>
      </c>
      <c r="O17" s="4">
        <f>+'M - Cuadro 5'!P25</f>
        <v>681.37022999999999</v>
      </c>
      <c r="P17" s="1">
        <f t="shared" si="0"/>
        <v>15</v>
      </c>
      <c r="Q17" s="4">
        <f>+'X - Cuadro 1'!C25</f>
        <v>68.109309999999994</v>
      </c>
      <c r="R17" s="4">
        <f>+'X - Cuadro 1'!H25</f>
        <v>88.022269999999992</v>
      </c>
      <c r="S17" s="4">
        <f>+'X - Cuadro 1'!D25</f>
        <v>53.147570000000002</v>
      </c>
      <c r="T17" s="4">
        <f>+'X - Cuadro 1'!E25</f>
        <v>3.6425299999999998</v>
      </c>
      <c r="U17" s="4">
        <f>+'X - Cuadro 1'!F25</f>
        <v>29.060169999999999</v>
      </c>
      <c r="V17" s="4">
        <f>+'X - Cuadro 1'!G25</f>
        <v>2.1720000000000002</v>
      </c>
      <c r="W17" s="4">
        <f>+'X - Cuadro 1'!I25</f>
        <v>228.30553</v>
      </c>
      <c r="X17" s="4">
        <f>+'X - Cuadro 1'!J25</f>
        <v>7.0239200000000004</v>
      </c>
      <c r="Y17" s="4">
        <f>+'X - Cuadro 1'!K25</f>
        <v>10.343450000000001</v>
      </c>
      <c r="Z17" s="4">
        <f>+'X - Cuadro 1'!L25</f>
        <v>2.65802</v>
      </c>
      <c r="AA17" s="4">
        <f>+'X - Cuadro 1'!M25</f>
        <v>111.79643</v>
      </c>
      <c r="AB17" s="4">
        <f>+'X - Cuadro 1'!N25</f>
        <v>35.494700000000002</v>
      </c>
      <c r="AC17" s="4">
        <f>+'X - Cuadro 1'!O25</f>
        <v>34.522549999999995</v>
      </c>
      <c r="AD17" s="4">
        <f>+'X - Cuadro 1'!P25</f>
        <v>586.27617999999995</v>
      </c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</row>
    <row r="18" spans="1:88" x14ac:dyDescent="0.25">
      <c r="B18" s="1" t="s">
        <v>22</v>
      </c>
      <c r="C18" s="4">
        <f>+'M - Cuadro 5'!H26</f>
        <v>297.16318000000001</v>
      </c>
      <c r="D18" s="4">
        <f>+'M - Cuadro 5'!D26</f>
        <v>169.49324999999999</v>
      </c>
      <c r="E18" s="4">
        <f>+'M - Cuadro 5'!E26</f>
        <v>80.660570000000007</v>
      </c>
      <c r="F18" s="4">
        <f>+'M - Cuadro 5'!F26</f>
        <v>44.05106</v>
      </c>
      <c r="G18" s="4">
        <f>+'M - Cuadro 5'!G26</f>
        <v>2.9582999999999999</v>
      </c>
      <c r="H18" s="4">
        <f>+'M - Cuadro 5'!I26</f>
        <v>155.72803999999999</v>
      </c>
      <c r="I18" s="4">
        <f>+'M - Cuadro 5'!J26</f>
        <v>37.905200000000001</v>
      </c>
      <c r="J18" s="4">
        <f>+'M - Cuadro 5'!K26</f>
        <v>37.289389999999997</v>
      </c>
      <c r="K18" s="4">
        <f>+'M - Cuadro 5'!L26</f>
        <v>21.888639999999999</v>
      </c>
      <c r="L18" s="4">
        <f>+'M - Cuadro 5'!M26</f>
        <v>76.18486</v>
      </c>
      <c r="M18" s="4">
        <f>+'M - Cuadro 5'!N26</f>
        <v>22.491959999999999</v>
      </c>
      <c r="N18" s="4">
        <f>+'M - Cuadro 5'!O26</f>
        <v>21.119019999999999</v>
      </c>
      <c r="O18" s="4">
        <f>+'M - Cuadro 5'!P26</f>
        <v>669.77028999999982</v>
      </c>
      <c r="P18" s="1">
        <f t="shared" si="0"/>
        <v>16</v>
      </c>
      <c r="Q18" s="4">
        <f>+'X - Cuadro 1'!C26</f>
        <v>111.53821000000001</v>
      </c>
      <c r="R18" s="4">
        <f>+'X - Cuadro 1'!H26</f>
        <v>84.600740000000002</v>
      </c>
      <c r="S18" s="4">
        <f>+'X - Cuadro 1'!D26</f>
        <v>49.843029999999999</v>
      </c>
      <c r="T18" s="4">
        <f>+'X - Cuadro 1'!E26</f>
        <v>4.1039500000000002</v>
      </c>
      <c r="U18" s="4">
        <f>+'X - Cuadro 1'!F26</f>
        <v>28.26446</v>
      </c>
      <c r="V18" s="4">
        <f>+'X - Cuadro 1'!G26</f>
        <v>2.3893</v>
      </c>
      <c r="W18" s="4">
        <f>+'X - Cuadro 1'!I26</f>
        <v>296.01159999999999</v>
      </c>
      <c r="X18" s="4">
        <f>+'X - Cuadro 1'!J26</f>
        <v>7.1442399999999999</v>
      </c>
      <c r="Y18" s="4">
        <f>+'X - Cuadro 1'!K26</f>
        <v>10.524459999999999</v>
      </c>
      <c r="Z18" s="4">
        <f>+'X - Cuadro 1'!L26</f>
        <v>2.6503899999999998</v>
      </c>
      <c r="AA18" s="4">
        <f>+'X - Cuadro 1'!M26</f>
        <v>110.75686999999999</v>
      </c>
      <c r="AB18" s="4">
        <f>+'X - Cuadro 1'!N26</f>
        <v>36.756929999999997</v>
      </c>
      <c r="AC18" s="4">
        <f>+'X - Cuadro 1'!O26</f>
        <v>35.154110000000003</v>
      </c>
      <c r="AD18" s="4">
        <f>+'X - Cuadro 1'!P26</f>
        <v>695.13754999999992</v>
      </c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</row>
    <row r="19" spans="1:88" x14ac:dyDescent="0.25">
      <c r="B19" s="1" t="s">
        <v>23</v>
      </c>
      <c r="C19" s="4">
        <f>+'M - Cuadro 5'!H27</f>
        <v>298.58410999999995</v>
      </c>
      <c r="D19" s="4">
        <f>+'M - Cuadro 5'!D27</f>
        <v>164.63426999999999</v>
      </c>
      <c r="E19" s="4">
        <f>+'M - Cuadro 5'!E27</f>
        <v>83.555700000000002</v>
      </c>
      <c r="F19" s="4">
        <f>+'M - Cuadro 5'!F27</f>
        <v>47.07884</v>
      </c>
      <c r="G19" s="4">
        <f>+'M - Cuadro 5'!G27</f>
        <v>3.3153000000000001</v>
      </c>
      <c r="H19" s="4">
        <f>+'M - Cuadro 5'!I27</f>
        <v>196.6525</v>
      </c>
      <c r="I19" s="4">
        <f>+'M - Cuadro 5'!J27</f>
        <v>46.85257</v>
      </c>
      <c r="J19" s="4">
        <f>+'M - Cuadro 5'!K27</f>
        <v>38.000680000000003</v>
      </c>
      <c r="K19" s="4">
        <f>+'M - Cuadro 5'!L27</f>
        <v>25.964829999999999</v>
      </c>
      <c r="L19" s="4">
        <f>+'M - Cuadro 5'!M27</f>
        <v>55.378859999999996</v>
      </c>
      <c r="M19" s="4">
        <f>+'M - Cuadro 5'!N27</f>
        <v>26.2044</v>
      </c>
      <c r="N19" s="4">
        <f>+'M - Cuadro 5'!O27</f>
        <v>33.156599999999997</v>
      </c>
      <c r="O19" s="4">
        <f>+'M - Cuadro 5'!P27</f>
        <v>720.79454999999996</v>
      </c>
      <c r="P19" s="1">
        <f t="shared" si="0"/>
        <v>17</v>
      </c>
      <c r="Q19" s="4">
        <f>+'X - Cuadro 1'!C27</f>
        <v>98.665369999999996</v>
      </c>
      <c r="R19" s="4">
        <f>+'X - Cuadro 1'!H27</f>
        <v>85.607029999999995</v>
      </c>
      <c r="S19" s="4">
        <f>+'X - Cuadro 1'!D27</f>
        <v>49.891970000000001</v>
      </c>
      <c r="T19" s="4">
        <f>+'X - Cuadro 1'!E27</f>
        <v>3.90863</v>
      </c>
      <c r="U19" s="4">
        <f>+'X - Cuadro 1'!F27</f>
        <v>29.128830000000001</v>
      </c>
      <c r="V19" s="4">
        <f>+'X - Cuadro 1'!G27</f>
        <v>2.6776</v>
      </c>
      <c r="W19" s="4">
        <f>+'X - Cuadro 1'!I27</f>
        <v>268.34264000000002</v>
      </c>
      <c r="X19" s="4">
        <f>+'X - Cuadro 1'!J27</f>
        <v>6.5305200000000001</v>
      </c>
      <c r="Y19" s="4">
        <f>+'X - Cuadro 1'!K27</f>
        <v>10.771839999999999</v>
      </c>
      <c r="Z19" s="4">
        <f>+'X - Cuadro 1'!L27</f>
        <v>3.1439599999999999</v>
      </c>
      <c r="AA19" s="4">
        <f>+'X - Cuadro 1'!M27</f>
        <v>129.25640000000001</v>
      </c>
      <c r="AB19" s="4">
        <f>+'X - Cuadro 1'!N27</f>
        <v>45.155879999999996</v>
      </c>
      <c r="AC19" s="4">
        <f>+'X - Cuadro 1'!O27</f>
        <v>35.87856</v>
      </c>
      <c r="AD19" s="4">
        <f>+'X - Cuadro 1'!P27</f>
        <v>683.35220000000004</v>
      </c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</row>
    <row r="20" spans="1:88" x14ac:dyDescent="0.25">
      <c r="A20" s="1">
        <v>2012</v>
      </c>
      <c r="B20" s="1" t="s">
        <v>20</v>
      </c>
      <c r="C20" s="4">
        <f>+'M - Cuadro 5'!H29</f>
        <v>292.02847000000003</v>
      </c>
      <c r="D20" s="4">
        <f>+'M - Cuadro 5'!D29</f>
        <v>170.41163</v>
      </c>
      <c r="E20" s="4">
        <f>+'M - Cuadro 5'!E29</f>
        <v>75.080100000000002</v>
      </c>
      <c r="F20" s="4">
        <f>+'M - Cuadro 5'!F29</f>
        <v>44.217140000000001</v>
      </c>
      <c r="G20" s="4">
        <f>+'M - Cuadro 5'!G29</f>
        <v>2.3195999999999999</v>
      </c>
      <c r="H20" s="4">
        <f>+'M - Cuadro 5'!I29</f>
        <v>159.80351999999999</v>
      </c>
      <c r="I20" s="4">
        <f>+'M - Cuadro 5'!J29</f>
        <v>52.21143</v>
      </c>
      <c r="J20" s="4">
        <f>+'M - Cuadro 5'!K29</f>
        <v>37.830109999999998</v>
      </c>
      <c r="K20" s="4">
        <f>+'M - Cuadro 5'!L29</f>
        <v>20.879899999999999</v>
      </c>
      <c r="L20" s="4">
        <f>+'M - Cuadro 5'!M29</f>
        <v>37.648809999999997</v>
      </c>
      <c r="M20" s="4">
        <f>+'M - Cuadro 5'!N29</f>
        <v>30.447579999999999</v>
      </c>
      <c r="N20" s="4">
        <f>+'M - Cuadro 5'!O29</f>
        <v>16.767020000000002</v>
      </c>
      <c r="O20" s="4">
        <f>+'M - Cuadro 5'!P29</f>
        <v>647.61684000000014</v>
      </c>
      <c r="P20" s="1">
        <f t="shared" si="0"/>
        <v>18</v>
      </c>
      <c r="Q20" s="4">
        <f>+'X - Cuadro 1'!C29</f>
        <v>81.439160000000001</v>
      </c>
      <c r="R20" s="4">
        <f>+'X - Cuadro 1'!H29</f>
        <v>80.804910000000007</v>
      </c>
      <c r="S20" s="4">
        <f>+'X - Cuadro 1'!D29</f>
        <v>47.125190000000003</v>
      </c>
      <c r="T20" s="4">
        <f>+'X - Cuadro 1'!E29</f>
        <v>3.2569599999999999</v>
      </c>
      <c r="U20" s="4">
        <f>+'X - Cuadro 1'!F29</f>
        <v>29.766159999999999</v>
      </c>
      <c r="V20" s="4">
        <f>+'X - Cuadro 1'!G29</f>
        <v>0.65659999999999996</v>
      </c>
      <c r="W20" s="4">
        <f>+'X - Cuadro 1'!I29</f>
        <v>286.14062999999999</v>
      </c>
      <c r="X20" s="4">
        <f>+'X - Cuadro 1'!J29</f>
        <v>7.7676800000000004</v>
      </c>
      <c r="Y20" s="4">
        <f>+'X - Cuadro 1'!K29</f>
        <v>10.56878</v>
      </c>
      <c r="Z20" s="4">
        <f>+'X - Cuadro 1'!L29</f>
        <v>2.6850299999999998</v>
      </c>
      <c r="AA20" s="4">
        <f>+'X - Cuadro 1'!M29</f>
        <v>128.93266</v>
      </c>
      <c r="AB20" s="4">
        <f>+'X - Cuadro 1'!N29</f>
        <v>40.56118</v>
      </c>
      <c r="AC20" s="4">
        <f>+'X - Cuadro 1'!O29</f>
        <v>40.343170000000001</v>
      </c>
      <c r="AD20" s="4">
        <f>+'X - Cuadro 1'!P29</f>
        <v>679.2432</v>
      </c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</row>
    <row r="21" spans="1:88" x14ac:dyDescent="0.25">
      <c r="B21" s="1" t="s">
        <v>21</v>
      </c>
      <c r="C21" s="4">
        <f>+'M - Cuadro 5'!H30</f>
        <v>304.95461</v>
      </c>
      <c r="D21" s="4">
        <f>+'M - Cuadro 5'!D30</f>
        <v>174.91464999999999</v>
      </c>
      <c r="E21" s="4">
        <f>+'M - Cuadro 5'!E30</f>
        <v>81.0762</v>
      </c>
      <c r="F21" s="4">
        <f>+'M - Cuadro 5'!F30</f>
        <v>47.023159999999997</v>
      </c>
      <c r="G21" s="4">
        <f>+'M - Cuadro 5'!G30</f>
        <v>1.9406000000000001</v>
      </c>
      <c r="H21" s="4">
        <f>+'M - Cuadro 5'!I30</f>
        <v>167.43360999999999</v>
      </c>
      <c r="I21" s="4">
        <f>+'M - Cuadro 5'!J30</f>
        <v>51.483849999999997</v>
      </c>
      <c r="J21" s="4">
        <f>+'M - Cuadro 5'!K30</f>
        <v>40.931319999999999</v>
      </c>
      <c r="K21" s="4">
        <f>+'M - Cuadro 5'!L30</f>
        <v>22.913119999999999</v>
      </c>
      <c r="L21" s="4">
        <f>+'M - Cuadro 5'!M30</f>
        <v>63.182459999999999</v>
      </c>
      <c r="M21" s="4">
        <f>+'M - Cuadro 5'!N30</f>
        <v>30.419049999999999</v>
      </c>
      <c r="N21" s="4">
        <f>+'M - Cuadro 5'!O30</f>
        <v>22.747669999999999</v>
      </c>
      <c r="O21" s="4">
        <f>+'M - Cuadro 5'!P30</f>
        <v>704.06569000000002</v>
      </c>
      <c r="P21" s="1">
        <f t="shared" si="0"/>
        <v>19</v>
      </c>
      <c r="Q21" s="4">
        <f>+'X - Cuadro 1'!C30</f>
        <v>84.092219999999998</v>
      </c>
      <c r="R21" s="4">
        <f>+'X - Cuadro 1'!H30</f>
        <v>84.614260000000002</v>
      </c>
      <c r="S21" s="4">
        <f>+'X - Cuadro 1'!D30</f>
        <v>49.143610000000002</v>
      </c>
      <c r="T21" s="4">
        <f>+'X - Cuadro 1'!E30</f>
        <v>3.8167399999999998</v>
      </c>
      <c r="U21" s="4">
        <f>+'X - Cuadro 1'!F30</f>
        <v>30.982309999999998</v>
      </c>
      <c r="V21" s="4">
        <f>+'X - Cuadro 1'!G30</f>
        <v>0.67159999999999997</v>
      </c>
      <c r="W21" s="4">
        <f>+'X - Cuadro 1'!I30</f>
        <v>222.75926000000001</v>
      </c>
      <c r="X21" s="4">
        <f>+'X - Cuadro 1'!J30</f>
        <v>7.1334499999999998</v>
      </c>
      <c r="Y21" s="4">
        <f>+'X - Cuadro 1'!K30</f>
        <v>12.18248</v>
      </c>
      <c r="Z21" s="4">
        <f>+'X - Cuadro 1'!L30</f>
        <v>2.9464899999999998</v>
      </c>
      <c r="AA21" s="4">
        <f>+'X - Cuadro 1'!M30</f>
        <v>135.48183</v>
      </c>
      <c r="AB21" s="4">
        <f>+'X - Cuadro 1'!N30</f>
        <v>46.691069999999996</v>
      </c>
      <c r="AC21" s="4">
        <f>+'X - Cuadro 1'!O30</f>
        <v>40.478390000000005</v>
      </c>
      <c r="AD21" s="4">
        <f>+'X - Cuadro 1'!P30</f>
        <v>636.37944999999991</v>
      </c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</row>
    <row r="22" spans="1:88" x14ac:dyDescent="0.25">
      <c r="B22" s="1" t="s">
        <v>22</v>
      </c>
      <c r="C22" s="4">
        <f>+'M - Cuadro 5'!H31</f>
        <v>290.91397000000001</v>
      </c>
      <c r="D22" s="4">
        <f>+'M - Cuadro 5'!D31</f>
        <v>168.76402999999999</v>
      </c>
      <c r="E22" s="4">
        <f>+'M - Cuadro 5'!E31</f>
        <v>77.545659999999998</v>
      </c>
      <c r="F22" s="4">
        <f>+'M - Cuadro 5'!F31</f>
        <v>42.470880000000001</v>
      </c>
      <c r="G22" s="4">
        <f>+'M - Cuadro 5'!G31</f>
        <v>2.1334</v>
      </c>
      <c r="H22" s="4">
        <f>+'M - Cuadro 5'!I31</f>
        <v>162.70115999999999</v>
      </c>
      <c r="I22" s="4">
        <f>+'M - Cuadro 5'!J31</f>
        <v>44.539610000000003</v>
      </c>
      <c r="J22" s="4">
        <f>+'M - Cuadro 5'!K31</f>
        <v>44.968739999999997</v>
      </c>
      <c r="K22" s="4">
        <f>+'M - Cuadro 5'!L31</f>
        <v>22.847390000000001</v>
      </c>
      <c r="L22" s="4">
        <f>+'M - Cuadro 5'!M31</f>
        <v>72.080920000000006</v>
      </c>
      <c r="M22" s="4">
        <f>+'M - Cuadro 5'!N31</f>
        <v>27.943650000000002</v>
      </c>
      <c r="N22" s="4">
        <f>+'M - Cuadro 5'!O31</f>
        <v>24.339750000000002</v>
      </c>
      <c r="O22" s="4">
        <f>+'M - Cuadro 5'!P31</f>
        <v>690.33519000000001</v>
      </c>
      <c r="P22" s="1">
        <f t="shared" si="0"/>
        <v>20</v>
      </c>
      <c r="Q22" s="4">
        <f>+'X - Cuadro 1'!C31</f>
        <v>137.36985999999999</v>
      </c>
      <c r="R22" s="4">
        <f>+'X - Cuadro 1'!H31</f>
        <v>73.847989999999996</v>
      </c>
      <c r="S22" s="4">
        <f>+'X - Cuadro 1'!D31</f>
        <v>44.856619999999999</v>
      </c>
      <c r="T22" s="4">
        <f>+'X - Cuadro 1'!E31</f>
        <v>3.24451</v>
      </c>
      <c r="U22" s="4">
        <f>+'X - Cuadro 1'!F31</f>
        <v>25.00806</v>
      </c>
      <c r="V22" s="4">
        <f>+'X - Cuadro 1'!G31</f>
        <v>0.73880000000000001</v>
      </c>
      <c r="W22" s="4">
        <f>+'X - Cuadro 1'!I31</f>
        <v>293.85311000000002</v>
      </c>
      <c r="X22" s="4">
        <f>+'X - Cuadro 1'!J31</f>
        <v>5.6800699999999997</v>
      </c>
      <c r="Y22" s="4">
        <f>+'X - Cuadro 1'!K31</f>
        <v>12.10688</v>
      </c>
      <c r="Z22" s="4">
        <f>+'X - Cuadro 1'!L31</f>
        <v>2.93804</v>
      </c>
      <c r="AA22" s="4">
        <f>+'X - Cuadro 1'!M31</f>
        <v>130.03917999999999</v>
      </c>
      <c r="AB22" s="4">
        <f>+'X - Cuadro 1'!N31</f>
        <v>47.486159999999998</v>
      </c>
      <c r="AC22" s="4">
        <f>+'X - Cuadro 1'!O31</f>
        <v>39.067080000000004</v>
      </c>
      <c r="AD22" s="4">
        <f>+'X - Cuadro 1'!P31</f>
        <v>742.38837000000012</v>
      </c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</row>
    <row r="23" spans="1:88" x14ac:dyDescent="0.25">
      <c r="B23" s="1" t="s">
        <v>23</v>
      </c>
      <c r="C23" s="4">
        <f>+'M - Cuadro 5'!H32</f>
        <v>303.72519</v>
      </c>
      <c r="D23" s="4">
        <f>+'M - Cuadro 5'!D32</f>
        <v>175.64931999999999</v>
      </c>
      <c r="E23" s="4">
        <f>+'M - Cuadro 5'!E32</f>
        <v>78.186779999999999</v>
      </c>
      <c r="F23" s="4">
        <f>+'M - Cuadro 5'!F32</f>
        <v>47.077889999999996</v>
      </c>
      <c r="G23" s="4">
        <f>+'M - Cuadro 5'!G32</f>
        <v>2.8111999999999999</v>
      </c>
      <c r="H23" s="4">
        <f>+'M - Cuadro 5'!I32</f>
        <v>221.88891000000001</v>
      </c>
      <c r="I23" s="4">
        <f>+'M - Cuadro 5'!J32</f>
        <v>48.979640000000003</v>
      </c>
      <c r="J23" s="4">
        <f>+'M - Cuadro 5'!K32</f>
        <v>96.042199999999994</v>
      </c>
      <c r="K23" s="4">
        <f>+'M - Cuadro 5'!L32</f>
        <v>27.102119999999999</v>
      </c>
      <c r="L23" s="4">
        <f>+'M - Cuadro 5'!M32</f>
        <v>67.238579999999999</v>
      </c>
      <c r="M23" s="4">
        <f>+'M - Cuadro 5'!N32</f>
        <v>35.471240000000002</v>
      </c>
      <c r="N23" s="4">
        <f>+'M - Cuadro 5'!O32</f>
        <v>29.57498</v>
      </c>
      <c r="O23" s="4">
        <f>+'M - Cuadro 5'!P32</f>
        <v>830.02285999999992</v>
      </c>
      <c r="P23" s="1">
        <f t="shared" si="0"/>
        <v>21</v>
      </c>
      <c r="Q23" s="4">
        <f>+'X - Cuadro 1'!C32</f>
        <v>101.32863999999999</v>
      </c>
      <c r="R23" s="4">
        <f>+'X - Cuadro 1'!H32</f>
        <v>78.512929999999997</v>
      </c>
      <c r="S23" s="4">
        <f>+'X - Cuadro 1'!D32</f>
        <v>49.753619999999998</v>
      </c>
      <c r="T23" s="4">
        <f>+'X - Cuadro 1'!E32</f>
        <v>3.7535500000000002</v>
      </c>
      <c r="U23" s="4">
        <f>+'X - Cuadro 1'!F32</f>
        <v>24.177859999999999</v>
      </c>
      <c r="V23" s="4">
        <f>+'X - Cuadro 1'!G32</f>
        <v>0.82789999999999997</v>
      </c>
      <c r="W23" s="4">
        <f>+'X - Cuadro 1'!I32</f>
        <v>307.11448000000001</v>
      </c>
      <c r="X23" s="4">
        <f>+'X - Cuadro 1'!J32</f>
        <v>7.4372299999999996</v>
      </c>
      <c r="Y23" s="4">
        <f>+'X - Cuadro 1'!K32</f>
        <v>12.285259999999999</v>
      </c>
      <c r="Z23" s="4">
        <f>+'X - Cuadro 1'!L32</f>
        <v>3.4851700000000001</v>
      </c>
      <c r="AA23" s="4">
        <f>+'X - Cuadro 1'!M32</f>
        <v>135.54318000000001</v>
      </c>
      <c r="AB23" s="4">
        <f>+'X - Cuadro 1'!N32</f>
        <v>50.478009999999998</v>
      </c>
      <c r="AC23" s="4">
        <f>+'X - Cuadro 1'!O32</f>
        <v>41.068460000000002</v>
      </c>
      <c r="AD23" s="4">
        <f>+'X - Cuadro 1'!P32</f>
        <v>737.25335999999993</v>
      </c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</row>
    <row r="24" spans="1:88" x14ac:dyDescent="0.25">
      <c r="A24" s="1">
        <v>2013</v>
      </c>
      <c r="B24" s="1" t="s">
        <v>20</v>
      </c>
      <c r="C24" s="4">
        <f>+'M - Cuadro 5'!H34</f>
        <v>282.40672999999998</v>
      </c>
      <c r="D24" s="4">
        <f>+'M - Cuadro 5'!D34</f>
        <v>159.2312</v>
      </c>
      <c r="E24" s="4">
        <f>+'M - Cuadro 5'!E34</f>
        <v>74.509640000000005</v>
      </c>
      <c r="F24" s="4">
        <f>+'M - Cuadro 5'!F34</f>
        <v>45.815339999999999</v>
      </c>
      <c r="G24" s="4">
        <f>+'M - Cuadro 5'!G34</f>
        <v>2.8505500000000001</v>
      </c>
      <c r="H24" s="4">
        <f>+'M - Cuadro 5'!I34</f>
        <v>174.28491424000001</v>
      </c>
      <c r="I24" s="4">
        <f>+'M - Cuadro 5'!J34</f>
        <v>57.404739999999997</v>
      </c>
      <c r="J24" s="4">
        <f>+'M - Cuadro 5'!K34</f>
        <v>36.055790119999998</v>
      </c>
      <c r="K24" s="4">
        <f>+'M - Cuadro 5'!L34</f>
        <v>22.31328152</v>
      </c>
      <c r="L24" s="4">
        <f>+'M - Cuadro 5'!M34</f>
        <v>65.906604659999999</v>
      </c>
      <c r="M24" s="4">
        <f>+'M - Cuadro 5'!N34</f>
        <v>21.501045990000001</v>
      </c>
      <c r="N24" s="4">
        <f>+'M - Cuadro 5'!O34</f>
        <v>22.216427936548012</v>
      </c>
      <c r="O24" s="4">
        <f>+'M - Cuadro 5'!P34</f>
        <v>682.08953446654789</v>
      </c>
      <c r="P24" s="1">
        <f t="shared" si="0"/>
        <v>22</v>
      </c>
      <c r="Q24" s="4">
        <f>+'X - Cuadro 1'!C34</f>
        <v>116.76709700000001</v>
      </c>
      <c r="R24" s="4">
        <f>+'X - Cuadro 1'!H34</f>
        <v>90.785979999999995</v>
      </c>
      <c r="S24" s="4">
        <f>+'X - Cuadro 1'!D34</f>
        <v>48.25271</v>
      </c>
      <c r="T24" s="4">
        <f>+'X - Cuadro 1'!E34</f>
        <v>15.06212</v>
      </c>
      <c r="U24" s="4">
        <f>+'X - Cuadro 1'!F34</f>
        <v>26.072859999999999</v>
      </c>
      <c r="V24" s="4">
        <f>+'X - Cuadro 1'!G34</f>
        <v>1.39829</v>
      </c>
      <c r="W24" s="4">
        <f>+'X - Cuadro 1'!I34</f>
        <v>310.14355215</v>
      </c>
      <c r="X24" s="4">
        <f>+'X - Cuadro 1'!J34</f>
        <v>8.1759500000000003</v>
      </c>
      <c r="Y24" s="4">
        <f>+'X - Cuadro 1'!K34</f>
        <v>15.276895</v>
      </c>
      <c r="Z24" s="4">
        <f>+'X - Cuadro 1'!L34</f>
        <v>3.3829600000000002</v>
      </c>
      <c r="AA24" s="4">
        <f>+'X - Cuadro 1'!M34</f>
        <v>135.23381228999997</v>
      </c>
      <c r="AB24" s="4">
        <f>+'X - Cuadro 1'!N34</f>
        <v>37.884148799999998</v>
      </c>
      <c r="AC24" s="4">
        <f>+'X - Cuadro 1'!O34</f>
        <v>32.819356460029276</v>
      </c>
      <c r="AD24" s="4">
        <f>+'X - Cuadro 1'!P34</f>
        <v>750.46975170002941</v>
      </c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</row>
    <row r="25" spans="1:88" x14ac:dyDescent="0.25">
      <c r="B25" s="1" t="s">
        <v>21</v>
      </c>
      <c r="C25" s="4">
        <f>+'M - Cuadro 5'!H35</f>
        <v>314.17239000000001</v>
      </c>
      <c r="D25" s="4">
        <f>+'M - Cuadro 5'!D35</f>
        <v>176.44282999999999</v>
      </c>
      <c r="E25" s="4">
        <f>+'M - Cuadro 5'!E35</f>
        <v>84.163480000000007</v>
      </c>
      <c r="F25" s="4">
        <f>+'M - Cuadro 5'!F35</f>
        <v>50.627749999999999</v>
      </c>
      <c r="G25" s="4">
        <f>+'M - Cuadro 5'!G35</f>
        <v>2.9383300000000001</v>
      </c>
      <c r="H25" s="4">
        <f>+'M - Cuadro 5'!I35</f>
        <v>175.04860137</v>
      </c>
      <c r="I25" s="4">
        <f>+'M - Cuadro 5'!J35</f>
        <v>67.589209999999994</v>
      </c>
      <c r="J25" s="4">
        <f>+'M - Cuadro 5'!K35</f>
        <v>36.422703540000001</v>
      </c>
      <c r="K25" s="4">
        <f>+'M - Cuadro 5'!L35</f>
        <v>25.204134710000002</v>
      </c>
      <c r="L25" s="4">
        <f>+'M - Cuadro 5'!M35</f>
        <v>61.236587700000001</v>
      </c>
      <c r="M25" s="4">
        <f>+'M - Cuadro 5'!N35</f>
        <v>23.865927689999999</v>
      </c>
      <c r="N25" s="4">
        <f>+'M - Cuadro 5'!O35</f>
        <v>22.907739645215596</v>
      </c>
      <c r="O25" s="4">
        <f>+'M - Cuadro 5'!P35</f>
        <v>726.4472946552155</v>
      </c>
      <c r="P25" s="1">
        <f t="shared" si="0"/>
        <v>23</v>
      </c>
      <c r="Q25" s="4">
        <f>+'X - Cuadro 1'!C35</f>
        <v>102.232454</v>
      </c>
      <c r="R25" s="4">
        <f>+'X - Cuadro 1'!H35</f>
        <v>94.855759999999989</v>
      </c>
      <c r="S25" s="4">
        <f>+'X - Cuadro 1'!D35</f>
        <v>49.787059999999997</v>
      </c>
      <c r="T25" s="4">
        <f>+'X - Cuadro 1'!E35</f>
        <v>17.003799999999998</v>
      </c>
      <c r="U25" s="4">
        <f>+'X - Cuadro 1'!F35</f>
        <v>26.743359999999999</v>
      </c>
      <c r="V25" s="4">
        <f>+'X - Cuadro 1'!G35</f>
        <v>1.3215399999999999</v>
      </c>
      <c r="W25" s="4">
        <f>+'X - Cuadro 1'!I35</f>
        <v>231.01012759</v>
      </c>
      <c r="X25" s="4">
        <f>+'X - Cuadro 1'!J35</f>
        <v>7.5010300000000001</v>
      </c>
      <c r="Y25" s="4">
        <f>+'X - Cuadro 1'!K35</f>
        <v>15.967808310000001</v>
      </c>
      <c r="Z25" s="4">
        <f>+'X - Cuadro 1'!L35</f>
        <v>3.8192560000000002</v>
      </c>
      <c r="AA25" s="4">
        <f>+'X - Cuadro 1'!M35</f>
        <v>148.3767785</v>
      </c>
      <c r="AB25" s="4">
        <f>+'X - Cuadro 1'!N35</f>
        <v>40.341579260000003</v>
      </c>
      <c r="AC25" s="4">
        <f>+'X - Cuadro 1'!O35</f>
        <v>37.719313754986786</v>
      </c>
      <c r="AD25" s="4">
        <f>+'X - Cuadro 1'!P35</f>
        <v>681.82410741498688</v>
      </c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</row>
    <row r="26" spans="1:88" x14ac:dyDescent="0.25">
      <c r="B26" s="1" t="s">
        <v>22</v>
      </c>
      <c r="C26" s="4">
        <f>+'M - Cuadro 5'!H36</f>
        <v>314.18466999999998</v>
      </c>
      <c r="D26" s="4">
        <f>+'M - Cuadro 5'!D36</f>
        <v>172.13285999999999</v>
      </c>
      <c r="E26" s="4">
        <f>+'M - Cuadro 5'!E36</f>
        <v>86.468000000000004</v>
      </c>
      <c r="F26" s="4">
        <f>+'M - Cuadro 5'!F36</f>
        <v>52.539720000000003</v>
      </c>
      <c r="G26" s="4">
        <f>+'M - Cuadro 5'!G36</f>
        <v>3.0440900000000002</v>
      </c>
      <c r="H26" s="4">
        <f>+'M - Cuadro 5'!I36</f>
        <v>177.40577704</v>
      </c>
      <c r="I26" s="4">
        <f>+'M - Cuadro 5'!J36</f>
        <v>58.084879999999998</v>
      </c>
      <c r="J26" s="4">
        <f>+'M - Cuadro 5'!K36</f>
        <v>35.710663459999999</v>
      </c>
      <c r="K26" s="4">
        <f>+'M - Cuadro 5'!L36</f>
        <v>23.537138800000001</v>
      </c>
      <c r="L26" s="4">
        <f>+'M - Cuadro 5'!M36</f>
        <v>62.28499729</v>
      </c>
      <c r="M26" s="4">
        <f>+'M - Cuadro 5'!N36</f>
        <v>26.51201562</v>
      </c>
      <c r="N26" s="4">
        <f>+'M - Cuadro 5'!O36</f>
        <v>28.488827077336278</v>
      </c>
      <c r="O26" s="4">
        <f>+'M - Cuadro 5'!P36</f>
        <v>726.20896928733623</v>
      </c>
      <c r="P26" s="1">
        <f t="shared" si="0"/>
        <v>24</v>
      </c>
      <c r="Q26" s="4">
        <f>+'X - Cuadro 1'!C36</f>
        <v>126.60823499999999</v>
      </c>
      <c r="R26" s="4">
        <f>+'X - Cuadro 1'!H36</f>
        <v>89.730509999999995</v>
      </c>
      <c r="S26" s="4">
        <f>+'X - Cuadro 1'!D36</f>
        <v>45.465510000000002</v>
      </c>
      <c r="T26" s="4">
        <f>+'X - Cuadro 1'!E36</f>
        <v>16.110309999999998</v>
      </c>
      <c r="U26" s="4">
        <f>+'X - Cuadro 1'!F36</f>
        <v>26.910910000000001</v>
      </c>
      <c r="V26" s="4">
        <f>+'X - Cuadro 1'!G36</f>
        <v>1.2437800000000001</v>
      </c>
      <c r="W26" s="4">
        <f>+'X - Cuadro 1'!I36</f>
        <v>300.07593416999998</v>
      </c>
      <c r="X26" s="4">
        <f>+'X - Cuadro 1'!J36</f>
        <v>7.22133</v>
      </c>
      <c r="Y26" s="4">
        <f>+'X - Cuadro 1'!K36</f>
        <v>17.53852972</v>
      </c>
      <c r="Z26" s="4">
        <f>+'X - Cuadro 1'!L36</f>
        <v>4.0101599999999999</v>
      </c>
      <c r="AA26" s="4">
        <f>+'X - Cuadro 1'!M36</f>
        <v>139.00694515000001</v>
      </c>
      <c r="AB26" s="4">
        <f>+'X - Cuadro 1'!N36</f>
        <v>39.488742250000001</v>
      </c>
      <c r="AC26" s="4">
        <f>+'X - Cuadro 1'!O36</f>
        <v>41.307730082778235</v>
      </c>
      <c r="AD26" s="4">
        <f>+'X - Cuadro 1'!P36</f>
        <v>764.98811637277822</v>
      </c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</row>
    <row r="27" spans="1:88" x14ac:dyDescent="0.25">
      <c r="B27" s="1" t="s">
        <v>23</v>
      </c>
      <c r="C27" s="4">
        <f>+'M - Cuadro 5'!H37</f>
        <v>312.68005999999997</v>
      </c>
      <c r="D27" s="4">
        <f>+'M - Cuadro 5'!D37</f>
        <v>167.29074</v>
      </c>
      <c r="E27" s="4">
        <f>+'M - Cuadro 5'!E37</f>
        <v>89.932969999999997</v>
      </c>
      <c r="F27" s="4">
        <f>+'M - Cuadro 5'!F37</f>
        <v>52.481659999999998</v>
      </c>
      <c r="G27" s="4">
        <f>+'M - Cuadro 5'!G37</f>
        <v>2.9746899999999998</v>
      </c>
      <c r="H27" s="4">
        <f>+'M - Cuadro 5'!I37</f>
        <v>241.15780555000001</v>
      </c>
      <c r="I27" s="4">
        <f>+'M - Cuadro 5'!J37</f>
        <v>62.088700000000003</v>
      </c>
      <c r="J27" s="4">
        <f>+'M - Cuadro 5'!K37</f>
        <v>56.570048640000003</v>
      </c>
      <c r="K27" s="4">
        <f>+'M - Cuadro 5'!L37</f>
        <v>33.136079969999997</v>
      </c>
      <c r="L27" s="4">
        <f>+'M - Cuadro 5'!M37</f>
        <v>68.705310709999992</v>
      </c>
      <c r="M27" s="4">
        <f>+'M - Cuadro 5'!N37</f>
        <v>23.669667310000001</v>
      </c>
      <c r="N27" s="4">
        <f>+'M - Cuadro 5'!O37</f>
        <v>30.21873293943721</v>
      </c>
      <c r="O27" s="4">
        <f>+'M - Cuadro 5'!P37</f>
        <v>828.22640511943712</v>
      </c>
      <c r="P27" s="1">
        <f t="shared" si="0"/>
        <v>25</v>
      </c>
      <c r="Q27" s="4">
        <f>+'X - Cuadro 1'!C37</f>
        <v>113.70799599999999</v>
      </c>
      <c r="R27" s="4">
        <f>+'X - Cuadro 1'!H37</f>
        <v>103.13146</v>
      </c>
      <c r="S27" s="4">
        <f>+'X - Cuadro 1'!D37</f>
        <v>48.548090000000002</v>
      </c>
      <c r="T27" s="4">
        <f>+'X - Cuadro 1'!E37</f>
        <v>24.783909999999999</v>
      </c>
      <c r="U27" s="4">
        <f>+'X - Cuadro 1'!F37</f>
        <v>28.269629999999999</v>
      </c>
      <c r="V27" s="4">
        <f>+'X - Cuadro 1'!G37</f>
        <v>1.52983</v>
      </c>
      <c r="W27" s="4">
        <f>+'X - Cuadro 1'!I37</f>
        <v>319.11039228999999</v>
      </c>
      <c r="X27" s="4">
        <f>+'X - Cuadro 1'!J37</f>
        <v>7.5559799999999999</v>
      </c>
      <c r="Y27" s="4">
        <f>+'X - Cuadro 1'!K37</f>
        <v>17.780341759999999</v>
      </c>
      <c r="Z27" s="4">
        <f>+'X - Cuadro 1'!L37</f>
        <v>4.2106680000000001</v>
      </c>
      <c r="AA27" s="4">
        <f>+'X - Cuadro 1'!M37</f>
        <v>150.98097039999999</v>
      </c>
      <c r="AB27" s="4">
        <f>+'X - Cuadro 1'!N37</f>
        <v>41.68974506</v>
      </c>
      <c r="AC27" s="4">
        <f>+'X - Cuadro 1'!O37</f>
        <v>41.695284676966544</v>
      </c>
      <c r="AD27" s="4">
        <f>+'X - Cuadro 1'!P37</f>
        <v>799.86283818696666</v>
      </c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</row>
    <row r="28" spans="1:88" x14ac:dyDescent="0.25">
      <c r="A28" s="1">
        <v>2014</v>
      </c>
      <c r="B28" s="1" t="s">
        <v>20</v>
      </c>
      <c r="C28" s="4">
        <f>+'M - Cuadro 5'!H39</f>
        <v>294.91413</v>
      </c>
      <c r="D28" s="4">
        <f>+'M - Cuadro 5'!D39</f>
        <v>162.97291000000001</v>
      </c>
      <c r="E28" s="4">
        <f>+'M - Cuadro 5'!E39</f>
        <v>80.428489999999996</v>
      </c>
      <c r="F28" s="4">
        <f>+'M - Cuadro 5'!F39</f>
        <v>47.599699999999999</v>
      </c>
      <c r="G28" s="4">
        <f>+'M - Cuadro 5'!G39</f>
        <v>3.91303</v>
      </c>
      <c r="H28" s="4">
        <f>+'M - Cuadro 5'!I39</f>
        <v>165.67359999999999</v>
      </c>
      <c r="I28" s="4">
        <f>+'M - Cuadro 5'!J39</f>
        <v>55.78201</v>
      </c>
      <c r="J28" s="4">
        <f>+'M - Cuadro 5'!K39</f>
        <v>63.738729999999997</v>
      </c>
      <c r="K28" s="4">
        <f>+'M - Cuadro 5'!L39</f>
        <v>30.720649999999999</v>
      </c>
      <c r="L28" s="4">
        <f>+'M - Cuadro 5'!M39</f>
        <v>56.66216</v>
      </c>
      <c r="M28" s="4">
        <f>+'M - Cuadro 5'!N39</f>
        <v>30.187930000000001</v>
      </c>
      <c r="N28" s="4">
        <f>+'M - Cuadro 5'!O39</f>
        <v>21.970087456604382</v>
      </c>
      <c r="O28" s="4">
        <f>+'M - Cuadro 5'!P39</f>
        <v>719.64929745660436</v>
      </c>
      <c r="P28" s="1">
        <f t="shared" si="0"/>
        <v>26</v>
      </c>
      <c r="Q28" s="4">
        <f>+'X - Cuadro 1'!C39</f>
        <v>123.58806</v>
      </c>
      <c r="R28" s="4">
        <f>+'X - Cuadro 1'!H39</f>
        <v>92.553390000000007</v>
      </c>
      <c r="S28" s="4">
        <f>+'X - Cuadro 1'!D39</f>
        <v>49.234000000000002</v>
      </c>
      <c r="T28" s="4">
        <f>+'X - Cuadro 1'!E39</f>
        <v>15.13917</v>
      </c>
      <c r="U28" s="4">
        <f>+'X - Cuadro 1'!F39</f>
        <v>27.165980000000001</v>
      </c>
      <c r="V28" s="4">
        <f>+'X - Cuadro 1'!G39</f>
        <v>1.01424</v>
      </c>
      <c r="W28" s="4">
        <f>+'X - Cuadro 1'!I39</f>
        <v>311.72825999999998</v>
      </c>
      <c r="X28" s="4">
        <f>+'X - Cuadro 1'!J39</f>
        <v>7.1430800000000003</v>
      </c>
      <c r="Y28" s="4">
        <f>+'X - Cuadro 1'!K39</f>
        <v>14.43721</v>
      </c>
      <c r="Z28" s="4">
        <f>+'X - Cuadro 1'!L39</f>
        <v>3.4748999999999999</v>
      </c>
      <c r="AA28" s="4">
        <f>+'X - Cuadro 1'!M39</f>
        <v>156.75495999999998</v>
      </c>
      <c r="AB28" s="4">
        <f>+'X - Cuadro 1'!N39</f>
        <v>51.020810000000004</v>
      </c>
      <c r="AC28" s="4">
        <f>+'X - Cuadro 1'!O39</f>
        <v>42.849315387507069</v>
      </c>
      <c r="AD28" s="4">
        <f>+'X - Cuadro 1'!P39</f>
        <v>803.54998538750715</v>
      </c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</row>
    <row r="29" spans="1:88" x14ac:dyDescent="0.25">
      <c r="B29" s="1" t="s">
        <v>21</v>
      </c>
      <c r="C29" s="4">
        <f>+'M - Cuadro 5'!H40</f>
        <v>315.84909000000005</v>
      </c>
      <c r="D29" s="4">
        <f>+'M - Cuadro 5'!D40</f>
        <v>170.97899000000001</v>
      </c>
      <c r="E29" s="4">
        <f>+'M - Cuadro 5'!E40</f>
        <v>88.814769999999996</v>
      </c>
      <c r="F29" s="4">
        <f>+'M - Cuadro 5'!F40</f>
        <v>51.494370000000004</v>
      </c>
      <c r="G29" s="4">
        <f>+'M - Cuadro 5'!G40</f>
        <v>4.5609599999999997</v>
      </c>
      <c r="H29" s="4">
        <f>+'M - Cuadro 5'!I40</f>
        <v>193.06568999999999</v>
      </c>
      <c r="I29" s="4">
        <f>+'M - Cuadro 5'!J40</f>
        <v>69.812139999999999</v>
      </c>
      <c r="J29" s="4">
        <f>+'M - Cuadro 5'!K40</f>
        <v>44.940669999999997</v>
      </c>
      <c r="K29" s="4">
        <f>+'M - Cuadro 5'!L40</f>
        <v>33.986220000000003</v>
      </c>
      <c r="L29" s="4">
        <f>+'M - Cuadro 5'!M40</f>
        <v>65.187640000000002</v>
      </c>
      <c r="M29" s="4">
        <f>+'M - Cuadro 5'!N40</f>
        <v>30.199270000000002</v>
      </c>
      <c r="N29" s="4">
        <f>+'M - Cuadro 5'!O40</f>
        <v>27.474729997597013</v>
      </c>
      <c r="O29" s="4">
        <f>+'M - Cuadro 5'!P40</f>
        <v>780.51544999759699</v>
      </c>
      <c r="P29" s="1">
        <f t="shared" si="0"/>
        <v>27</v>
      </c>
      <c r="Q29" s="4">
        <f>+'X - Cuadro 1'!C40</f>
        <v>117.17346000000001</v>
      </c>
      <c r="R29" s="4">
        <f>+'X - Cuadro 1'!H40</f>
        <v>105.75109</v>
      </c>
      <c r="S29" s="4">
        <f>+'X - Cuadro 1'!D40</f>
        <v>56.959499999999998</v>
      </c>
      <c r="T29" s="4">
        <f>+'X - Cuadro 1'!E40</f>
        <v>17.577500000000001</v>
      </c>
      <c r="U29" s="4">
        <f>+'X - Cuadro 1'!F40</f>
        <v>30.255579999999998</v>
      </c>
      <c r="V29" s="4">
        <f>+'X - Cuadro 1'!G40</f>
        <v>0.95850999999999997</v>
      </c>
      <c r="W29" s="4">
        <f>+'X - Cuadro 1'!I40</f>
        <v>243.30999</v>
      </c>
      <c r="X29" s="4">
        <f>+'X - Cuadro 1'!J40</f>
        <v>8.3145799999999994</v>
      </c>
      <c r="Y29" s="4">
        <f>+'X - Cuadro 1'!K40</f>
        <v>15.733459999999999</v>
      </c>
      <c r="Z29" s="4">
        <f>+'X - Cuadro 1'!L40</f>
        <v>3.6204000000000001</v>
      </c>
      <c r="AA29" s="4">
        <f>+'X - Cuadro 1'!M40</f>
        <v>169.66454000000002</v>
      </c>
      <c r="AB29" s="4">
        <f>+'X - Cuadro 1'!N40</f>
        <v>45.91422</v>
      </c>
      <c r="AC29" s="4">
        <f>+'X - Cuadro 1'!O40</f>
        <v>44.112867445637093</v>
      </c>
      <c r="AD29" s="4">
        <f>+'X - Cuadro 1'!P40</f>
        <v>753.59460744563717</v>
      </c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</row>
    <row r="30" spans="1:88" x14ac:dyDescent="0.25">
      <c r="B30" s="1" t="s">
        <v>22</v>
      </c>
      <c r="C30" s="4">
        <f>+'M - Cuadro 5'!H41</f>
        <v>326.36885999999998</v>
      </c>
      <c r="D30" s="4">
        <f>+'M - Cuadro 5'!D41</f>
        <v>173.78443999999999</v>
      </c>
      <c r="E30" s="4">
        <f>+'M - Cuadro 5'!E41</f>
        <v>92.328419999999994</v>
      </c>
      <c r="F30" s="4">
        <f>+'M - Cuadro 5'!F41</f>
        <v>55.793489999999998</v>
      </c>
      <c r="G30" s="4">
        <f>+'M - Cuadro 5'!G41</f>
        <v>4.46251</v>
      </c>
      <c r="H30" s="4">
        <f>+'M - Cuadro 5'!I41</f>
        <v>217.45971</v>
      </c>
      <c r="I30" s="4">
        <f>+'M - Cuadro 5'!J41</f>
        <v>63.73995</v>
      </c>
      <c r="J30" s="4">
        <f>+'M - Cuadro 5'!K41</f>
        <v>42.192340000000002</v>
      </c>
      <c r="K30" s="4">
        <f>+'M - Cuadro 5'!L41</f>
        <v>35.4587</v>
      </c>
      <c r="L30" s="4">
        <f>+'M - Cuadro 5'!M41</f>
        <v>67.581779999999995</v>
      </c>
      <c r="M30" s="4">
        <f>+'M - Cuadro 5'!N41</f>
        <v>29.607200000000002</v>
      </c>
      <c r="N30" s="4">
        <f>+'M - Cuadro 5'!O41</f>
        <v>26.659916033333531</v>
      </c>
      <c r="O30" s="4">
        <f>+'M - Cuadro 5'!P41</f>
        <v>809.06845603333363</v>
      </c>
      <c r="P30" s="1">
        <f t="shared" si="0"/>
        <v>28</v>
      </c>
      <c r="Q30" s="4">
        <f>+'X - Cuadro 1'!C41</f>
        <v>151.27964</v>
      </c>
      <c r="R30" s="4">
        <f>+'X - Cuadro 1'!H41</f>
        <v>98.650480000000002</v>
      </c>
      <c r="S30" s="4">
        <f>+'X - Cuadro 1'!D41</f>
        <v>51.569110000000002</v>
      </c>
      <c r="T30" s="4">
        <f>+'X - Cuadro 1'!E41</f>
        <v>16.174029999999998</v>
      </c>
      <c r="U30" s="4">
        <f>+'X - Cuadro 1'!F41</f>
        <v>30.005189999999999</v>
      </c>
      <c r="V30" s="4">
        <f>+'X - Cuadro 1'!G41</f>
        <v>0.90215000000000001</v>
      </c>
      <c r="W30" s="4">
        <f>+'X - Cuadro 1'!I41</f>
        <v>288.99007999999998</v>
      </c>
      <c r="X30" s="4">
        <f>+'X - Cuadro 1'!J41</f>
        <v>7.5836300000000003</v>
      </c>
      <c r="Y30" s="4">
        <f>+'X - Cuadro 1'!K41</f>
        <v>15.60717</v>
      </c>
      <c r="Z30" s="4">
        <f>+'X - Cuadro 1'!L41</f>
        <v>3.8668</v>
      </c>
      <c r="AA30" s="4">
        <f>+'X - Cuadro 1'!M41</f>
        <v>159.61304999999999</v>
      </c>
      <c r="AB30" s="4">
        <f>+'X - Cuadro 1'!N41</f>
        <v>47.219279999999998</v>
      </c>
      <c r="AC30" s="4">
        <f>+'X - Cuadro 1'!O41</f>
        <v>44.580602332953575</v>
      </c>
      <c r="AD30" s="4">
        <f>+'X - Cuadro 1'!P41</f>
        <v>817.39073233295369</v>
      </c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</row>
    <row r="31" spans="1:88" x14ac:dyDescent="0.25">
      <c r="B31" s="1" t="s">
        <v>23</v>
      </c>
      <c r="C31" s="4">
        <f>+'M - Cuadro 5'!H42</f>
        <v>338.92156</v>
      </c>
      <c r="D31" s="4">
        <f>+'M - Cuadro 5'!D42</f>
        <v>183.16871</v>
      </c>
      <c r="E31" s="4">
        <f>+'M - Cuadro 5'!E42</f>
        <v>98.076009999999997</v>
      </c>
      <c r="F31" s="4">
        <f>+'M - Cuadro 5'!F42</f>
        <v>54.657110000000003</v>
      </c>
      <c r="G31" s="4">
        <f>+'M - Cuadro 5'!G42</f>
        <v>3.01973</v>
      </c>
      <c r="H31" s="4">
        <f>+'M - Cuadro 5'!I42</f>
        <v>205.93474000000001</v>
      </c>
      <c r="I31" s="4">
        <f>+'M - Cuadro 5'!J42</f>
        <v>61.912309999999998</v>
      </c>
      <c r="J31" s="4">
        <f>+'M - Cuadro 5'!K42</f>
        <v>45.43083</v>
      </c>
      <c r="K31" s="4">
        <f>+'M - Cuadro 5'!L42</f>
        <v>34.675989999999999</v>
      </c>
      <c r="L31" s="4">
        <f>+'M - Cuadro 5'!M42</f>
        <v>69.011799999999994</v>
      </c>
      <c r="M31" s="4">
        <f>+'M - Cuadro 5'!N42</f>
        <v>25.12724</v>
      </c>
      <c r="N31" s="4">
        <f>+'M - Cuadro 5'!O42</f>
        <v>32.228574106346294</v>
      </c>
      <c r="O31" s="4">
        <f>+'M - Cuadro 5'!P42</f>
        <v>813.24304410634636</v>
      </c>
      <c r="P31" s="1">
        <f t="shared" si="0"/>
        <v>29</v>
      </c>
      <c r="Q31" s="4">
        <f>+'X - Cuadro 1'!C42</f>
        <v>112.19086</v>
      </c>
      <c r="R31" s="4">
        <f>+'X - Cuadro 1'!H42</f>
        <v>114.64558</v>
      </c>
      <c r="S31" s="4">
        <f>+'X - Cuadro 1'!D42</f>
        <v>57.625909999999998</v>
      </c>
      <c r="T31" s="4">
        <f>+'X - Cuadro 1'!E42</f>
        <v>25.097480000000001</v>
      </c>
      <c r="U31" s="4">
        <f>+'X - Cuadro 1'!F42</f>
        <v>30.812529999999999</v>
      </c>
      <c r="V31" s="4">
        <f>+'X - Cuadro 1'!G42</f>
        <v>1.1096600000000001</v>
      </c>
      <c r="W31" s="4">
        <f>+'X - Cuadro 1'!I42</f>
        <v>319.49166000000002</v>
      </c>
      <c r="X31" s="4">
        <f>+'X - Cuadro 1'!J42</f>
        <v>9.5343099999999996</v>
      </c>
      <c r="Y31" s="4">
        <f>+'X - Cuadro 1'!K42</f>
        <v>15.7422</v>
      </c>
      <c r="Z31" s="4">
        <f>+'X - Cuadro 1'!L42</f>
        <v>4.2534999999999998</v>
      </c>
      <c r="AA31" s="4">
        <f>+'X - Cuadro 1'!M42</f>
        <v>158.77271999999999</v>
      </c>
      <c r="AB31" s="4">
        <f>+'X - Cuadro 1'!N42</f>
        <v>43.379220000000004</v>
      </c>
      <c r="AC31" s="4">
        <f>+'X - Cuadro 1'!O42</f>
        <v>44.068733224172988</v>
      </c>
      <c r="AD31" s="4">
        <f>+'X - Cuadro 1'!P42</f>
        <v>822.07878322417309</v>
      </c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</row>
    <row r="32" spans="1:88" x14ac:dyDescent="0.25">
      <c r="A32" s="1">
        <v>2015</v>
      </c>
      <c r="B32" s="1" t="s">
        <v>20</v>
      </c>
      <c r="C32" s="4">
        <f>+'M - Cuadro 5'!H44</f>
        <v>297.48018841000004</v>
      </c>
      <c r="D32" s="4">
        <f>+'M - Cuadro 5'!D44</f>
        <v>162.11096259000001</v>
      </c>
      <c r="E32" s="4">
        <f>+'M - Cuadro 5'!E44</f>
        <v>83.09376116</v>
      </c>
      <c r="F32" s="4">
        <f>+'M - Cuadro 5'!F44</f>
        <v>48.679946479999998</v>
      </c>
      <c r="G32" s="4">
        <f>+'M - Cuadro 5'!G44</f>
        <v>3.59551818</v>
      </c>
      <c r="H32" s="4">
        <f>+'M - Cuadro 5'!I44</f>
        <v>172.23685818999999</v>
      </c>
      <c r="I32" s="4">
        <f>+'M - Cuadro 5'!J44</f>
        <v>55.598700379999997</v>
      </c>
      <c r="J32" s="4">
        <f>+'M - Cuadro 5'!K44</f>
        <v>39.764392639999997</v>
      </c>
      <c r="K32" s="4">
        <f>+'M - Cuadro 5'!L44</f>
        <v>30.749362649999998</v>
      </c>
      <c r="L32" s="4">
        <f>+'M - Cuadro 5'!M44</f>
        <v>61.074974410000003</v>
      </c>
      <c r="M32" s="4">
        <f>+'M - Cuadro 5'!N44</f>
        <v>34.77018176</v>
      </c>
      <c r="N32" s="4">
        <f>+'M - Cuadro 5'!O44</f>
        <v>22.235775538160667</v>
      </c>
      <c r="O32" s="4">
        <f>+'M - Cuadro 5'!P44</f>
        <v>713.91043397816054</v>
      </c>
      <c r="P32" s="1">
        <f t="shared" si="0"/>
        <v>30</v>
      </c>
      <c r="Q32" s="4">
        <f>+'X - Cuadro 1'!C44</f>
        <v>108.39767628</v>
      </c>
      <c r="R32" s="4">
        <f>+'X - Cuadro 1'!H44</f>
        <v>104.81249928</v>
      </c>
      <c r="S32" s="4">
        <f>+'X - Cuadro 1'!D44</f>
        <v>58.209194959999998</v>
      </c>
      <c r="T32" s="4">
        <f>+'X - Cuadro 1'!E44</f>
        <v>16.413068070000001</v>
      </c>
      <c r="U32" s="4">
        <f>+'X - Cuadro 1'!F44</f>
        <v>29.173632640000001</v>
      </c>
      <c r="V32" s="4">
        <f>+'X - Cuadro 1'!G44</f>
        <v>1.01660361</v>
      </c>
      <c r="W32" s="4">
        <f>+'X - Cuadro 1'!I44</f>
        <v>319.92728069999998</v>
      </c>
      <c r="X32" s="4">
        <f>+'X - Cuadro 1'!J44</f>
        <v>8.7442940199999999</v>
      </c>
      <c r="Y32" s="4">
        <f>+'X - Cuadro 1'!K44</f>
        <v>16.50896286</v>
      </c>
      <c r="Z32" s="4">
        <f>+'X - Cuadro 1'!L44</f>
        <v>4.2462999999999997</v>
      </c>
      <c r="AA32" s="4">
        <f>+'X - Cuadro 1'!M44</f>
        <v>152.25634314000001</v>
      </c>
      <c r="AB32" s="4">
        <f>+'X - Cuadro 1'!N44</f>
        <v>42.830533849999995</v>
      </c>
      <c r="AC32" s="4">
        <f>+'X - Cuadro 1'!O44</f>
        <v>35.295841337187881</v>
      </c>
      <c r="AD32" s="4">
        <f>+'X - Cuadro 1'!P44</f>
        <v>793.01973146718785</v>
      </c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</row>
    <row r="33" spans="1:88" x14ac:dyDescent="0.25">
      <c r="B33" s="1" t="s">
        <v>21</v>
      </c>
      <c r="C33" s="4">
        <f>+'M - Cuadro 5'!H45</f>
        <v>327.84339574999996</v>
      </c>
      <c r="D33" s="4">
        <f>+'M - Cuadro 5'!D45</f>
        <v>179.22159789</v>
      </c>
      <c r="E33" s="4">
        <f>+'M - Cuadro 5'!E45</f>
        <v>90.734743929999993</v>
      </c>
      <c r="F33" s="4">
        <f>+'M - Cuadro 5'!F45</f>
        <v>54.458064020000002</v>
      </c>
      <c r="G33" s="4">
        <f>+'M - Cuadro 5'!G45</f>
        <v>3.4289899099999999</v>
      </c>
      <c r="H33" s="4">
        <f>+'M - Cuadro 5'!I45</f>
        <v>187.18128963999999</v>
      </c>
      <c r="I33" s="4">
        <f>+'M - Cuadro 5'!J45</f>
        <v>64.538491960000002</v>
      </c>
      <c r="J33" s="4">
        <f>+'M - Cuadro 5'!K45</f>
        <v>41.228968790000003</v>
      </c>
      <c r="K33" s="4">
        <f>+'M - Cuadro 5'!L45</f>
        <v>36.720180329999998</v>
      </c>
      <c r="L33" s="4">
        <f>+'M - Cuadro 5'!M45</f>
        <v>63.006509399999999</v>
      </c>
      <c r="M33" s="4">
        <f>+'M - Cuadro 5'!N45</f>
        <v>35.510210809999997</v>
      </c>
      <c r="N33" s="4">
        <f>+'M - Cuadro 5'!O45</f>
        <v>26.670367578161326</v>
      </c>
      <c r="O33" s="4">
        <f>+'M - Cuadro 5'!P45</f>
        <v>782.69941425816114</v>
      </c>
      <c r="P33" s="1">
        <f t="shared" si="0"/>
        <v>31</v>
      </c>
      <c r="Q33" s="4">
        <f>+'X - Cuadro 1'!C45</f>
        <v>108.5162371</v>
      </c>
      <c r="R33" s="4">
        <f>+'X - Cuadro 1'!H45</f>
        <v>118.33103668</v>
      </c>
      <c r="S33" s="4">
        <f>+'X - Cuadro 1'!D45</f>
        <v>62.828224929999998</v>
      </c>
      <c r="T33" s="4">
        <f>+'X - Cuadro 1'!E45</f>
        <v>19.116812530000001</v>
      </c>
      <c r="U33" s="4">
        <f>+'X - Cuadro 1'!F45</f>
        <v>35.425230059999997</v>
      </c>
      <c r="V33" s="4">
        <f>+'X - Cuadro 1'!G45</f>
        <v>0.96076916000000001</v>
      </c>
      <c r="W33" s="4">
        <f>+'X - Cuadro 1'!I45</f>
        <v>251.94593886000001</v>
      </c>
      <c r="X33" s="4">
        <f>+'X - Cuadro 1'!J45</f>
        <v>9.0869635800000008</v>
      </c>
      <c r="Y33" s="4">
        <f>+'X - Cuadro 1'!K45</f>
        <v>20.66593769</v>
      </c>
      <c r="Z33" s="4">
        <f>+'X - Cuadro 1'!L45</f>
        <v>4.2038700000000002</v>
      </c>
      <c r="AA33" s="4">
        <f>+'X - Cuadro 1'!M45</f>
        <v>162.97987576999998</v>
      </c>
      <c r="AB33" s="4">
        <f>+'X - Cuadro 1'!N45</f>
        <v>50.86238135</v>
      </c>
      <c r="AC33" s="4">
        <f>+'X - Cuadro 1'!O45</f>
        <v>44.897199278416039</v>
      </c>
      <c r="AD33" s="4">
        <f>+'X - Cuadro 1'!P45</f>
        <v>771.48944030841585</v>
      </c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</row>
    <row r="34" spans="1:88" x14ac:dyDescent="0.25">
      <c r="B34" s="1" t="s">
        <v>22</v>
      </c>
      <c r="C34" s="4">
        <f>+'M - Cuadro 5'!H46</f>
        <v>341.59846115000005</v>
      </c>
      <c r="D34" s="4">
        <f>+'M - Cuadro 5'!D46</f>
        <v>183.99884028</v>
      </c>
      <c r="E34" s="4">
        <f>+'M - Cuadro 5'!E46</f>
        <v>94.746594979999998</v>
      </c>
      <c r="F34" s="4">
        <f>+'M - Cuadro 5'!F46</f>
        <v>59.301449380000001</v>
      </c>
      <c r="G34" s="4">
        <f>+'M - Cuadro 5'!G46</f>
        <v>3.5515765099999999</v>
      </c>
      <c r="H34" s="4">
        <f>+'M - Cuadro 5'!I46</f>
        <v>207.90093417</v>
      </c>
      <c r="I34" s="4">
        <f>+'M - Cuadro 5'!J46</f>
        <v>68.64511306</v>
      </c>
      <c r="J34" s="4">
        <f>+'M - Cuadro 5'!K46</f>
        <v>41.989684439999998</v>
      </c>
      <c r="K34" s="4">
        <f>+'M - Cuadro 5'!L46</f>
        <v>34.197753659999997</v>
      </c>
      <c r="L34" s="4">
        <f>+'M - Cuadro 5'!M46</f>
        <v>64.584843179999993</v>
      </c>
      <c r="M34" s="4">
        <f>+'M - Cuadro 5'!N46</f>
        <v>32.46304224</v>
      </c>
      <c r="N34" s="4">
        <f>+'M - Cuadro 5'!O46</f>
        <v>28.152188348466872</v>
      </c>
      <c r="O34" s="4">
        <f>+'M - Cuadro 5'!P46</f>
        <v>819.53202024846701</v>
      </c>
      <c r="P34" s="1">
        <f t="shared" si="0"/>
        <v>32</v>
      </c>
      <c r="Q34" s="4">
        <f>+'X - Cuadro 1'!C46</f>
        <v>147.69805163999999</v>
      </c>
      <c r="R34" s="4">
        <f>+'X - Cuadro 1'!H46</f>
        <v>110.51670694000001</v>
      </c>
      <c r="S34" s="4">
        <f>+'X - Cuadro 1'!D46</f>
        <v>58.946317960000002</v>
      </c>
      <c r="T34" s="4">
        <f>+'X - Cuadro 1'!E46</f>
        <v>17.67874819</v>
      </c>
      <c r="U34" s="4">
        <f>+'X - Cuadro 1'!F46</f>
        <v>32.987372749999999</v>
      </c>
      <c r="V34" s="4">
        <f>+'X - Cuadro 1'!G46</f>
        <v>0.90426804000000005</v>
      </c>
      <c r="W34" s="4">
        <f>+'X - Cuadro 1'!I46</f>
        <v>276.16006780999999</v>
      </c>
      <c r="X34" s="4">
        <f>+'X - Cuadro 1'!J46</f>
        <v>7.77423193</v>
      </c>
      <c r="Y34" s="4">
        <f>+'X - Cuadro 1'!K46</f>
        <v>23.355520080000002</v>
      </c>
      <c r="Z34" s="4">
        <f>+'X - Cuadro 1'!L46</f>
        <v>3.9936764999999999</v>
      </c>
      <c r="AA34" s="4">
        <f>+'X - Cuadro 1'!M46</f>
        <v>165.22220694000001</v>
      </c>
      <c r="AB34" s="4">
        <f>+'X - Cuadro 1'!N46</f>
        <v>55.640543739999998</v>
      </c>
      <c r="AC34" s="4">
        <f>+'X - Cuadro 1'!O46</f>
        <v>38.025343157195856</v>
      </c>
      <c r="AD34" s="4">
        <f>+'X - Cuadro 1'!P46</f>
        <v>828.38634873719582</v>
      </c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</row>
    <row r="35" spans="1:88" x14ac:dyDescent="0.25">
      <c r="B35" s="1" t="s">
        <v>23</v>
      </c>
      <c r="C35" s="4">
        <f>+'M - Cuadro 5'!H47</f>
        <v>344.59728903000001</v>
      </c>
      <c r="D35" s="4">
        <f>+'M - Cuadro 5'!D47</f>
        <v>179.46960039000001</v>
      </c>
      <c r="E35" s="4">
        <f>+'M - Cuadro 5'!E47</f>
        <v>100.16888273000001</v>
      </c>
      <c r="F35" s="4">
        <f>+'M - Cuadro 5'!F47</f>
        <v>61.646480539999999</v>
      </c>
      <c r="G35" s="4">
        <f>+'M - Cuadro 5'!G47</f>
        <v>3.3123253699999999</v>
      </c>
      <c r="H35" s="4">
        <f>+'M - Cuadro 5'!I47</f>
        <v>186.82293598999999</v>
      </c>
      <c r="I35" s="4">
        <f>+'M - Cuadro 5'!J47</f>
        <v>62.879433779999999</v>
      </c>
      <c r="J35" s="4">
        <f>+'M - Cuadro 5'!K47</f>
        <v>43.916433310000002</v>
      </c>
      <c r="K35" s="4">
        <f>+'M - Cuadro 5'!L47</f>
        <v>51.391282339999997</v>
      </c>
      <c r="L35" s="4">
        <f>+'M - Cuadro 5'!M47</f>
        <v>89.38856127999999</v>
      </c>
      <c r="M35" s="4">
        <f>+'M - Cuadro 5'!N47</f>
        <v>31.130455920000003</v>
      </c>
      <c r="N35" s="4">
        <f>+'M - Cuadro 5'!O47</f>
        <v>35.609048879473804</v>
      </c>
      <c r="O35" s="4">
        <f>+'M - Cuadro 5'!P47</f>
        <v>845.73544052947375</v>
      </c>
      <c r="P35" s="1">
        <f t="shared" si="0"/>
        <v>33</v>
      </c>
      <c r="Q35" s="4">
        <f>+'X - Cuadro 1'!C47</f>
        <v>119.25719112</v>
      </c>
      <c r="R35" s="4">
        <f>+'X - Cuadro 1'!H47</f>
        <v>123.98093241000001</v>
      </c>
      <c r="S35" s="4">
        <f>+'X - Cuadro 1'!D47</f>
        <v>63.143439839999999</v>
      </c>
      <c r="T35" s="4">
        <f>+'X - Cuadro 1'!E47</f>
        <v>27.270992450000001</v>
      </c>
      <c r="U35" s="4">
        <f>+'X - Cuadro 1'!F47</f>
        <v>32.454227930000002</v>
      </c>
      <c r="V35" s="4">
        <f>+'X - Cuadro 1'!G47</f>
        <v>1.1122721900000001</v>
      </c>
      <c r="W35" s="4">
        <f>+'X - Cuadro 1'!I47</f>
        <v>321.21670992999998</v>
      </c>
      <c r="X35" s="4">
        <f>+'X - Cuadro 1'!J47</f>
        <v>9.8596173700000005</v>
      </c>
      <c r="Y35" s="4">
        <f>+'X - Cuadro 1'!K47</f>
        <v>21.066432500000001</v>
      </c>
      <c r="Z35" s="4">
        <f>+'X - Cuadro 1'!L47</f>
        <v>4.03361327</v>
      </c>
      <c r="AA35" s="4">
        <f>+'X - Cuadro 1'!M47</f>
        <v>157.96219020000001</v>
      </c>
      <c r="AB35" s="4">
        <f>+'X - Cuadro 1'!N47</f>
        <v>50.209834889999996</v>
      </c>
      <c r="AC35" s="4">
        <f>+'X - Cuadro 1'!O47</f>
        <v>42.104456187929948</v>
      </c>
      <c r="AD35" s="4">
        <f>+'X - Cuadro 1'!P47</f>
        <v>849.69097787792998</v>
      </c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</row>
    <row r="36" spans="1:88" x14ac:dyDescent="0.25">
      <c r="A36" s="1">
        <v>2016</v>
      </c>
      <c r="B36" s="1" t="s">
        <v>20</v>
      </c>
      <c r="C36" s="4">
        <f>+'M - Cuadro 5'!H49</f>
        <v>312.97648999999996</v>
      </c>
      <c r="D36" s="4">
        <f>+'M - Cuadro 5'!D49</f>
        <v>169.55510000000001</v>
      </c>
      <c r="E36" s="4">
        <f>+'M - Cuadro 5'!E49</f>
        <v>84.302160000000001</v>
      </c>
      <c r="F36" s="4">
        <f>+'M - Cuadro 5'!F49</f>
        <v>57.120660000000001</v>
      </c>
      <c r="G36" s="4">
        <f>+'M - Cuadro 5'!G49</f>
        <v>1.99857</v>
      </c>
      <c r="H36" s="4">
        <f>+'M - Cuadro 5'!I49</f>
        <v>188.44077999999999</v>
      </c>
      <c r="I36" s="4">
        <f>+'M - Cuadro 5'!J49</f>
        <v>54.85651</v>
      </c>
      <c r="J36" s="4">
        <f>+'M - Cuadro 5'!K49</f>
        <v>43.99221</v>
      </c>
      <c r="K36" s="4">
        <f>+'M - Cuadro 5'!L49</f>
        <v>41.871310000000001</v>
      </c>
      <c r="L36" s="4">
        <f>+'M - Cuadro 5'!M49</f>
        <v>60.94276</v>
      </c>
      <c r="M36" s="4">
        <f>+'M - Cuadro 5'!N49</f>
        <v>25.268329999999999</v>
      </c>
      <c r="N36" s="4">
        <f>+'M - Cuadro 5'!O49</f>
        <v>21.298893920162346</v>
      </c>
      <c r="O36" s="4">
        <f>+'M - Cuadro 5'!P49</f>
        <v>749.64728392016218</v>
      </c>
      <c r="P36" s="1">
        <f t="shared" si="0"/>
        <v>34</v>
      </c>
      <c r="Q36" s="4">
        <f>+'X - Cuadro 1'!C49</f>
        <v>134.97789</v>
      </c>
      <c r="R36" s="4">
        <f>+'X - Cuadro 1'!H49</f>
        <v>107.16875999999999</v>
      </c>
      <c r="S36" s="4">
        <f>+'X - Cuadro 1'!D49</f>
        <v>58.214019999999998</v>
      </c>
      <c r="T36" s="4">
        <f>+'X - Cuadro 1'!E49</f>
        <v>16.91506</v>
      </c>
      <c r="U36" s="4">
        <f>+'X - Cuadro 1'!F49</f>
        <v>31.21977</v>
      </c>
      <c r="V36" s="4">
        <f>+'X - Cuadro 1'!G49</f>
        <v>0.81991000000000003</v>
      </c>
      <c r="W36" s="4">
        <f>+'X - Cuadro 1'!I49</f>
        <v>351.52782000000002</v>
      </c>
      <c r="X36" s="4">
        <f>+'X - Cuadro 1'!J49</f>
        <v>8.6858699999999995</v>
      </c>
      <c r="Y36" s="4">
        <f>+'X - Cuadro 1'!K49</f>
        <v>21.183879999999998</v>
      </c>
      <c r="Z36" s="4">
        <f>+'X - Cuadro 1'!L49</f>
        <v>3.3388100000000001</v>
      </c>
      <c r="AA36" s="4">
        <f>+'X - Cuadro 1'!M49</f>
        <v>160.08404999999999</v>
      </c>
      <c r="AB36" s="4">
        <f>+'X - Cuadro 1'!N49</f>
        <v>54.020049999999998</v>
      </c>
      <c r="AC36" s="4">
        <f>+'X - Cuadro 1'!O49</f>
        <v>32.146905202559786</v>
      </c>
      <c r="AD36" s="4">
        <f>+'X - Cuadro 1'!P49</f>
        <v>873.13403520255986</v>
      </c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</row>
    <row r="37" spans="1:88" x14ac:dyDescent="0.25">
      <c r="B37" s="1" t="s">
        <v>21</v>
      </c>
      <c r="C37" s="4">
        <f>+'M - Cuadro 5'!H50</f>
        <v>335.98790999999994</v>
      </c>
      <c r="D37" s="4">
        <f>+'M - Cuadro 5'!D50</f>
        <v>177.36451</v>
      </c>
      <c r="E37" s="4">
        <f>+'M - Cuadro 5'!E50</f>
        <v>94.737899999999996</v>
      </c>
      <c r="F37" s="4">
        <f>+'M - Cuadro 5'!F50</f>
        <v>61.632080000000002</v>
      </c>
      <c r="G37" s="4">
        <f>+'M - Cuadro 5'!G50</f>
        <v>2.2534200000000002</v>
      </c>
      <c r="H37" s="4">
        <f>+'M - Cuadro 5'!I50</f>
        <v>180.28704999999999</v>
      </c>
      <c r="I37" s="4">
        <f>+'M - Cuadro 5'!J50</f>
        <v>57.734160000000003</v>
      </c>
      <c r="J37" s="4">
        <f>+'M - Cuadro 5'!K50</f>
        <v>43.448369999999997</v>
      </c>
      <c r="K37" s="4">
        <f>+'M - Cuadro 5'!L50</f>
        <v>38.777839999999998</v>
      </c>
      <c r="L37" s="4">
        <f>+'M - Cuadro 5'!M50</f>
        <v>66.994500000000002</v>
      </c>
      <c r="M37" s="4">
        <f>+'M - Cuadro 5'!N50</f>
        <v>24.64968</v>
      </c>
      <c r="N37" s="4">
        <f>+'M - Cuadro 5'!O50</f>
        <v>24.946949686110077</v>
      </c>
      <c r="O37" s="4">
        <f>+'M - Cuadro 5'!P50</f>
        <v>772.82645968610996</v>
      </c>
      <c r="P37" s="1">
        <f t="shared" si="0"/>
        <v>35</v>
      </c>
      <c r="Q37" s="4">
        <f>+'X - Cuadro 1'!C50</f>
        <v>123.0585</v>
      </c>
      <c r="R37" s="4">
        <f>+'X - Cuadro 1'!H50</f>
        <v>118.29388</v>
      </c>
      <c r="S37" s="4">
        <f>+'X - Cuadro 1'!D50</f>
        <v>62.845210000000002</v>
      </c>
      <c r="T37" s="4">
        <f>+'X - Cuadro 1'!E50</f>
        <v>19.691590000000001</v>
      </c>
      <c r="U37" s="4">
        <f>+'X - Cuadro 1'!F50</f>
        <v>35.233890000000002</v>
      </c>
      <c r="V37" s="4">
        <f>+'X - Cuadro 1'!G50</f>
        <v>0.52319000000000004</v>
      </c>
      <c r="W37" s="4">
        <f>+'X - Cuadro 1'!I50</f>
        <v>251.59416999999999</v>
      </c>
      <c r="X37" s="4">
        <f>+'X - Cuadro 1'!J50</f>
        <v>9.5873899999999992</v>
      </c>
      <c r="Y37" s="4">
        <f>+'X - Cuadro 1'!K50</f>
        <v>25.05808</v>
      </c>
      <c r="Z37" s="4">
        <f>+'X - Cuadro 1'!L50</f>
        <v>3.3721999999999999</v>
      </c>
      <c r="AA37" s="4">
        <f>+'X - Cuadro 1'!M50</f>
        <v>178.39932999999999</v>
      </c>
      <c r="AB37" s="4">
        <f>+'X - Cuadro 1'!N50</f>
        <v>61.825420000000001</v>
      </c>
      <c r="AC37" s="4">
        <f>+'X - Cuadro 1'!O50</f>
        <v>35.742615348014496</v>
      </c>
      <c r="AD37" s="4">
        <f>+'X - Cuadro 1'!P50</f>
        <v>806.93158534801455</v>
      </c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</row>
    <row r="38" spans="1:88" x14ac:dyDescent="0.25">
      <c r="B38" s="1" t="s">
        <v>22</v>
      </c>
      <c r="C38" s="4">
        <f>+'M - Cuadro 5'!H51</f>
        <v>349.53919999999999</v>
      </c>
      <c r="D38" s="4">
        <f>+'M - Cuadro 5'!D51</f>
        <v>185.26600999999999</v>
      </c>
      <c r="E38" s="4">
        <f>+'M - Cuadro 5'!E51</f>
        <v>99.546499999999995</v>
      </c>
      <c r="F38" s="4">
        <f>+'M - Cuadro 5'!F51</f>
        <v>62.240900000000003</v>
      </c>
      <c r="G38" s="4">
        <f>+'M - Cuadro 5'!G51</f>
        <v>2.4857900000000002</v>
      </c>
      <c r="H38" s="4">
        <f>+'M - Cuadro 5'!I51</f>
        <v>193.58358999999999</v>
      </c>
      <c r="I38" s="4">
        <f>+'M - Cuadro 5'!J51</f>
        <v>57.202840000000002</v>
      </c>
      <c r="J38" s="4">
        <f>+'M - Cuadro 5'!K51</f>
        <v>44.011499999999998</v>
      </c>
      <c r="K38" s="4">
        <f>+'M - Cuadro 5'!L51</f>
        <v>41.987630000000003</v>
      </c>
      <c r="L38" s="4">
        <f>+'M - Cuadro 5'!M51</f>
        <v>70.224999999999994</v>
      </c>
      <c r="M38" s="4">
        <f>+'M - Cuadro 5'!N51</f>
        <v>24.634700000000002</v>
      </c>
      <c r="N38" s="4">
        <f>+'M - Cuadro 5'!O51</f>
        <v>26.106031755016765</v>
      </c>
      <c r="O38" s="4">
        <f>+'M - Cuadro 5'!P51</f>
        <v>807.29049175501666</v>
      </c>
      <c r="P38" s="1">
        <f t="shared" si="0"/>
        <v>36</v>
      </c>
      <c r="Q38" s="4">
        <f>+'X - Cuadro 1'!C51</f>
        <v>165.29532</v>
      </c>
      <c r="R38" s="4">
        <f>+'X - Cuadro 1'!H51</f>
        <v>110.08659</v>
      </c>
      <c r="S38" s="4">
        <f>+'X - Cuadro 1'!D51</f>
        <v>57.791670000000003</v>
      </c>
      <c r="T38" s="4">
        <f>+'X - Cuadro 1'!E51</f>
        <v>18.1953</v>
      </c>
      <c r="U38" s="4">
        <f>+'X - Cuadro 1'!F51</f>
        <v>33.676540000000003</v>
      </c>
      <c r="V38" s="4">
        <f>+'X - Cuadro 1'!G51</f>
        <v>0.42308000000000001</v>
      </c>
      <c r="W38" s="4">
        <f>+'X - Cuadro 1'!I51</f>
        <v>283.28874000000002</v>
      </c>
      <c r="X38" s="4">
        <f>+'X - Cuadro 1'!J51</f>
        <v>8.1877399999999998</v>
      </c>
      <c r="Y38" s="4">
        <f>+'X - Cuadro 1'!K51</f>
        <v>20.188800000000001</v>
      </c>
      <c r="Z38" s="4">
        <f>+'X - Cuadro 1'!L51</f>
        <v>3.4383300000000001</v>
      </c>
      <c r="AA38" s="4">
        <f>+'X - Cuadro 1'!M51</f>
        <v>152.17662000000001</v>
      </c>
      <c r="AB38" s="4">
        <f>+'X - Cuadro 1'!N51</f>
        <v>50.01782</v>
      </c>
      <c r="AC38" s="4">
        <f>+'X - Cuadro 1'!O51</f>
        <v>37.912040965993448</v>
      </c>
      <c r="AD38" s="4">
        <f>+'X - Cuadro 1'!P51</f>
        <v>830.59200096599341</v>
      </c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</row>
    <row r="39" spans="1:88" x14ac:dyDescent="0.25">
      <c r="B39" s="1" t="s">
        <v>23</v>
      </c>
      <c r="C39" s="4">
        <f>+'M - Cuadro 5'!H52</f>
        <v>363.15481</v>
      </c>
      <c r="D39" s="4">
        <f>+'M - Cuadro 5'!D52</f>
        <v>185.31748999999999</v>
      </c>
      <c r="E39" s="4">
        <f>+'M - Cuadro 5'!E52</f>
        <v>106.30722</v>
      </c>
      <c r="F39" s="4">
        <f>+'M - Cuadro 5'!F52</f>
        <v>66.729740000000007</v>
      </c>
      <c r="G39" s="4">
        <f>+'M - Cuadro 5'!G52</f>
        <v>4.8003600000000004</v>
      </c>
      <c r="H39" s="4">
        <f>+'M - Cuadro 5'!I52</f>
        <v>191.50582</v>
      </c>
      <c r="I39" s="4">
        <f>+'M - Cuadro 5'!J52</f>
        <v>67.024739999999994</v>
      </c>
      <c r="J39" s="4">
        <f>+'M - Cuadro 5'!K52</f>
        <v>45.175849999999997</v>
      </c>
      <c r="K39" s="4">
        <f>+'M - Cuadro 5'!L52</f>
        <v>47.747010000000003</v>
      </c>
      <c r="L39" s="4">
        <f>+'M - Cuadro 5'!M52</f>
        <v>82.917410000000004</v>
      </c>
      <c r="M39" s="4">
        <f>+'M - Cuadro 5'!N52</f>
        <v>28.359310000000001</v>
      </c>
      <c r="N39" s="4">
        <f>+'M - Cuadro 5'!O52</f>
        <v>36.233902348710814</v>
      </c>
      <c r="O39" s="4">
        <f>+'M - Cuadro 5'!P52</f>
        <v>862.11885234871079</v>
      </c>
      <c r="P39" s="1">
        <f t="shared" si="0"/>
        <v>37</v>
      </c>
      <c r="Q39" s="4">
        <f>+'X - Cuadro 1'!C52</f>
        <v>109.30524</v>
      </c>
      <c r="R39" s="4">
        <f>+'X - Cuadro 1'!H52</f>
        <v>127.05436</v>
      </c>
      <c r="S39" s="4">
        <f>+'X - Cuadro 1'!D52</f>
        <v>61.540460000000003</v>
      </c>
      <c r="T39" s="4">
        <f>+'X - Cuadro 1'!E52</f>
        <v>28.557369999999999</v>
      </c>
      <c r="U39" s="4">
        <f>+'X - Cuadro 1'!F52</f>
        <v>36.141240000000003</v>
      </c>
      <c r="V39" s="4">
        <f>+'X - Cuadro 1'!G52</f>
        <v>0.81528999999999996</v>
      </c>
      <c r="W39" s="4">
        <f>+'X - Cuadro 1'!I52</f>
        <v>314.15928000000002</v>
      </c>
      <c r="X39" s="4">
        <f>+'X - Cuadro 1'!J52</f>
        <v>9.4623000000000008</v>
      </c>
      <c r="Y39" s="4">
        <f>+'X - Cuadro 1'!K52</f>
        <v>29.28229</v>
      </c>
      <c r="Z39" s="4">
        <f>+'X - Cuadro 1'!L52</f>
        <v>3.92041</v>
      </c>
      <c r="AA39" s="4">
        <f>+'X - Cuadro 1'!M52</f>
        <v>183.16669999999999</v>
      </c>
      <c r="AB39" s="4">
        <f>+'X - Cuadro 1'!N52</f>
        <v>87.342349999999996</v>
      </c>
      <c r="AC39" s="4">
        <f>+'X - Cuadro 1'!O52</f>
        <v>39.761136483432274</v>
      </c>
      <c r="AD39" s="4">
        <f>+'X - Cuadro 1'!P52</f>
        <v>903.45406648343237</v>
      </c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</row>
    <row r="40" spans="1:88" x14ac:dyDescent="0.25">
      <c r="A40" s="1">
        <v>2017</v>
      </c>
      <c r="B40" s="1" t="s">
        <v>20</v>
      </c>
      <c r="C40" s="4">
        <f>+'M - Cuadro 5'!H54</f>
        <v>329.05458999999996</v>
      </c>
      <c r="D40" s="4">
        <f>+'M - Cuadro 5'!D54</f>
        <v>179.52533</v>
      </c>
      <c r="E40" s="4">
        <f>+'M - Cuadro 5'!E54</f>
        <v>89.834959999999995</v>
      </c>
      <c r="F40" s="4">
        <f>+'M - Cuadro 5'!F54</f>
        <v>56.164470000000001</v>
      </c>
      <c r="G40" s="4">
        <f>+'M - Cuadro 5'!G54</f>
        <v>3.52983</v>
      </c>
      <c r="H40" s="4">
        <f>+'M - Cuadro 5'!I54</f>
        <v>188.83083999999999</v>
      </c>
      <c r="I40" s="4">
        <f>+'M - Cuadro 5'!J54</f>
        <v>60.708559999999999</v>
      </c>
      <c r="J40" s="4">
        <f>+'M - Cuadro 5'!K54</f>
        <v>50.222760000000001</v>
      </c>
      <c r="K40" s="4">
        <f>+'M - Cuadro 5'!L54</f>
        <v>40.55377</v>
      </c>
      <c r="L40" s="4">
        <f>+'M - Cuadro 5'!M54</f>
        <v>65.190659999999994</v>
      </c>
      <c r="M40" s="4">
        <f>+'M - Cuadro 5'!N54</f>
        <v>15.97648</v>
      </c>
      <c r="N40" s="4">
        <f>+'M - Cuadro 5'!O54</f>
        <v>20.822395762534534</v>
      </c>
      <c r="O40" s="4">
        <f>+'M - Cuadro 5'!P54</f>
        <v>771.36005576253444</v>
      </c>
      <c r="P40" s="1">
        <f t="shared" si="0"/>
        <v>38</v>
      </c>
      <c r="Q40" s="4">
        <f>+'X - Cuadro 1'!C54</f>
        <v>154.93692999999999</v>
      </c>
      <c r="R40" s="4">
        <f>+'X - Cuadro 1'!H54</f>
        <v>110.67192999999999</v>
      </c>
      <c r="S40" s="4">
        <f>+'X - Cuadro 1'!D54</f>
        <v>56.9953</v>
      </c>
      <c r="T40" s="4">
        <f>+'X - Cuadro 1'!E54</f>
        <v>20.886299999999999</v>
      </c>
      <c r="U40" s="4">
        <f>+'X - Cuadro 1'!F54</f>
        <v>32.192250000000001</v>
      </c>
      <c r="V40" s="4">
        <f>+'X - Cuadro 1'!G54</f>
        <v>0.59807999999999995</v>
      </c>
      <c r="W40" s="4">
        <f>+'X - Cuadro 1'!I54</f>
        <v>337.46226000000001</v>
      </c>
      <c r="X40" s="4">
        <f>+'X - Cuadro 1'!J54</f>
        <v>9.0974799999999991</v>
      </c>
      <c r="Y40" s="4">
        <f>+'X - Cuadro 1'!K54</f>
        <v>22.930009999999999</v>
      </c>
      <c r="Z40" s="4">
        <f>+'X - Cuadro 1'!L54</f>
        <v>3.7011699999999998</v>
      </c>
      <c r="AA40" s="4">
        <f>+'X - Cuadro 1'!M54</f>
        <v>183.83847</v>
      </c>
      <c r="AB40" s="4">
        <f>+'X - Cuadro 1'!N54</f>
        <v>53.305909999999997</v>
      </c>
      <c r="AC40" s="4">
        <f>+'X - Cuadro 1'!O54</f>
        <v>34.041717087447424</v>
      </c>
      <c r="AD40" s="4">
        <f>+'X - Cuadro 1'!P54</f>
        <v>909.98587708744765</v>
      </c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</row>
    <row r="41" spans="1:88" x14ac:dyDescent="0.25">
      <c r="B41" s="1" t="s">
        <v>21</v>
      </c>
      <c r="C41" s="4">
        <f>+'M - Cuadro 5'!H55</f>
        <v>338.65253000000001</v>
      </c>
      <c r="D41" s="4">
        <f>+'M - Cuadro 5'!D55</f>
        <v>179.53404</v>
      </c>
      <c r="E41" s="4">
        <f>+'M - Cuadro 5'!E55</f>
        <v>96.545680000000004</v>
      </c>
      <c r="F41" s="4">
        <f>+'M - Cuadro 5'!F55</f>
        <v>59.441859999999998</v>
      </c>
      <c r="G41" s="4">
        <f>+'M - Cuadro 5'!G55</f>
        <v>3.1309499999999999</v>
      </c>
      <c r="H41" s="4">
        <f>+'M - Cuadro 5'!I55</f>
        <v>188.71857</v>
      </c>
      <c r="I41" s="4">
        <f>+'M - Cuadro 5'!J55</f>
        <v>64.988039999999998</v>
      </c>
      <c r="J41" s="4">
        <f>+'M - Cuadro 5'!K55</f>
        <v>60.859209999999997</v>
      </c>
      <c r="K41" s="4">
        <f>+'M - Cuadro 5'!L55</f>
        <v>50.313369999999999</v>
      </c>
      <c r="L41" s="4">
        <f>+'M - Cuadro 5'!M55</f>
        <v>62.091200000000001</v>
      </c>
      <c r="M41" s="4">
        <f>+'M - Cuadro 5'!N55</f>
        <v>13.14709</v>
      </c>
      <c r="N41" s="4">
        <f>+'M - Cuadro 5'!O55</f>
        <v>24.834672783089559</v>
      </c>
      <c r="O41" s="4">
        <f>+'M - Cuadro 5'!P55</f>
        <v>803.60468278308952</v>
      </c>
      <c r="P41" s="1">
        <f t="shared" si="0"/>
        <v>39</v>
      </c>
      <c r="Q41" s="4">
        <f>+'X - Cuadro 1'!C55</f>
        <v>157.39841999999999</v>
      </c>
      <c r="R41" s="4">
        <f>+'X - Cuadro 1'!H55</f>
        <v>119.76152</v>
      </c>
      <c r="S41" s="4">
        <f>+'X - Cuadro 1'!D55</f>
        <v>63.236559999999997</v>
      </c>
      <c r="T41" s="4">
        <f>+'X - Cuadro 1'!E55</f>
        <v>22.448409999999999</v>
      </c>
      <c r="U41" s="4">
        <f>+'X - Cuadro 1'!F55</f>
        <v>33.979880000000001</v>
      </c>
      <c r="V41" s="4">
        <f>+'X - Cuadro 1'!G55</f>
        <v>9.6670000000000006E-2</v>
      </c>
      <c r="W41" s="4">
        <f>+'X - Cuadro 1'!I55</f>
        <v>269.14805000000001</v>
      </c>
      <c r="X41" s="4">
        <f>+'X - Cuadro 1'!J55</f>
        <v>10.04457</v>
      </c>
      <c r="Y41" s="4">
        <f>+'X - Cuadro 1'!K55</f>
        <v>30.36861</v>
      </c>
      <c r="Z41" s="4">
        <f>+'X - Cuadro 1'!L55</f>
        <v>3.7381799999999998</v>
      </c>
      <c r="AA41" s="4">
        <f>+'X - Cuadro 1'!M55</f>
        <v>202.01664</v>
      </c>
      <c r="AB41" s="4">
        <f>+'X - Cuadro 1'!N55</f>
        <v>85.101130000000012</v>
      </c>
      <c r="AC41" s="4">
        <f>+'X - Cuadro 1'!O55</f>
        <v>34.619269790535817</v>
      </c>
      <c r="AD41" s="4">
        <f>+'X - Cuadro 1'!P55</f>
        <v>912.19638979053593</v>
      </c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</row>
    <row r="42" spans="1:88" x14ac:dyDescent="0.25">
      <c r="B42" s="1" t="s">
        <v>22</v>
      </c>
      <c r="C42" s="4">
        <f>+'M - Cuadro 5'!H56</f>
        <v>353.36398000000003</v>
      </c>
      <c r="D42" s="4">
        <f>+'M - Cuadro 5'!D56</f>
        <v>188.30018999999999</v>
      </c>
      <c r="E42" s="4">
        <f>+'M - Cuadro 5'!E56</f>
        <v>102.45432</v>
      </c>
      <c r="F42" s="4">
        <f>+'M - Cuadro 5'!F56</f>
        <v>59.978940000000001</v>
      </c>
      <c r="G42" s="4">
        <f>+'M - Cuadro 5'!G56</f>
        <v>2.6305299999999998</v>
      </c>
      <c r="H42" s="4">
        <f>+'M - Cuadro 5'!I56</f>
        <v>194.06596999999999</v>
      </c>
      <c r="I42" s="4">
        <f>+'M - Cuadro 5'!J56</f>
        <v>66.680800000000005</v>
      </c>
      <c r="J42" s="4">
        <f>+'M - Cuadro 5'!K56</f>
        <v>50.597079999999998</v>
      </c>
      <c r="K42" s="4">
        <f>+'M - Cuadro 5'!L56</f>
        <v>48.414029999999997</v>
      </c>
      <c r="L42" s="4">
        <f>+'M - Cuadro 5'!M56</f>
        <v>66.503540000000001</v>
      </c>
      <c r="M42" s="4">
        <f>+'M - Cuadro 5'!N56</f>
        <v>16.504170000000002</v>
      </c>
      <c r="N42" s="4">
        <f>+'M - Cuadro 5'!O56</f>
        <v>28.080701878401435</v>
      </c>
      <c r="O42" s="4">
        <f>+'M - Cuadro 5'!P56</f>
        <v>824.2102718784015</v>
      </c>
      <c r="P42" s="1">
        <f t="shared" si="0"/>
        <v>40</v>
      </c>
      <c r="Q42" s="4">
        <f>+'X - Cuadro 1'!C56</f>
        <v>171.81762000000001</v>
      </c>
      <c r="R42" s="4">
        <f>+'X - Cuadro 1'!H56</f>
        <v>102.49117</v>
      </c>
      <c r="S42" s="4">
        <f>+'X - Cuadro 1'!D56</f>
        <v>54.018900000000002</v>
      </c>
      <c r="T42" s="4">
        <f>+'X - Cuadro 1'!E56</f>
        <v>20.132380000000001</v>
      </c>
      <c r="U42" s="4">
        <f>+'X - Cuadro 1'!F56</f>
        <v>27.682759999999998</v>
      </c>
      <c r="V42" s="4">
        <f>+'X - Cuadro 1'!G56</f>
        <v>0.65712999999999999</v>
      </c>
      <c r="W42" s="4">
        <f>+'X - Cuadro 1'!I56</f>
        <v>288.88927000000001</v>
      </c>
      <c r="X42" s="4">
        <f>+'X - Cuadro 1'!J56</f>
        <v>6.8653599999999999</v>
      </c>
      <c r="Y42" s="4">
        <f>+'X - Cuadro 1'!K56</f>
        <v>29.128060000000001</v>
      </c>
      <c r="Z42" s="4">
        <f>+'X - Cuadro 1'!L56</f>
        <v>3.81149</v>
      </c>
      <c r="AA42" s="4">
        <f>+'X - Cuadro 1'!M56</f>
        <v>189.285</v>
      </c>
      <c r="AB42" s="4">
        <f>+'X - Cuadro 1'!N56</f>
        <v>73.091889999999992</v>
      </c>
      <c r="AC42" s="4">
        <f>+'X - Cuadro 1'!O56</f>
        <v>34.447998613478013</v>
      </c>
      <c r="AD42" s="4">
        <f>+'X - Cuadro 1'!P56</f>
        <v>899.82785861347804</v>
      </c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</row>
    <row r="43" spans="1:88" x14ac:dyDescent="0.25">
      <c r="B43" s="1" t="s">
        <v>23</v>
      </c>
      <c r="C43" s="4">
        <f>+'M - Cuadro 5'!H57</f>
        <v>373.62653</v>
      </c>
      <c r="D43" s="4">
        <f>+'M - Cuadro 5'!D57</f>
        <v>199.74875</v>
      </c>
      <c r="E43" s="4">
        <f>+'M - Cuadro 5'!E57</f>
        <v>108.61733</v>
      </c>
      <c r="F43" s="4">
        <f>+'M - Cuadro 5'!F57</f>
        <v>64.727130000000002</v>
      </c>
      <c r="G43" s="4">
        <f>+'M - Cuadro 5'!G57</f>
        <v>0.53332000000000002</v>
      </c>
      <c r="H43" s="4">
        <f>+'M - Cuadro 5'!I57</f>
        <v>203.06721999999999</v>
      </c>
      <c r="I43" s="4">
        <f>+'M - Cuadro 5'!J57</f>
        <v>78.712029999999999</v>
      </c>
      <c r="J43" s="4">
        <f>+'M - Cuadro 5'!K57</f>
        <v>51.83746</v>
      </c>
      <c r="K43" s="4">
        <f>+'M - Cuadro 5'!L57</f>
        <v>55.60407</v>
      </c>
      <c r="L43" s="4">
        <f>+'M - Cuadro 5'!M57</f>
        <v>86.484640000000013</v>
      </c>
      <c r="M43" s="4">
        <f>+'M - Cuadro 5'!N57</f>
        <v>26.543900000000001</v>
      </c>
      <c r="N43" s="4">
        <f>+'M - Cuadro 5'!O57</f>
        <v>33.596093385974463</v>
      </c>
      <c r="O43" s="4">
        <f>+'M - Cuadro 5'!P57</f>
        <v>909.47194338597444</v>
      </c>
      <c r="P43" s="1">
        <f t="shared" si="0"/>
        <v>41</v>
      </c>
      <c r="Q43" s="4">
        <f>+'X - Cuadro 1'!C57</f>
        <v>138.86172999999999</v>
      </c>
      <c r="R43" s="4">
        <f>+'X - Cuadro 1'!H57</f>
        <v>111.01266000000001</v>
      </c>
      <c r="S43" s="4">
        <f>+'X - Cuadro 1'!D57</f>
        <v>58.683280000000003</v>
      </c>
      <c r="T43" s="4">
        <f>+'X - Cuadro 1'!E57</f>
        <v>23.683309999999999</v>
      </c>
      <c r="U43" s="4">
        <f>+'X - Cuadro 1'!F57</f>
        <v>27.57488</v>
      </c>
      <c r="V43" s="4">
        <f>+'X - Cuadro 1'!G57</f>
        <v>1.0711900000000001</v>
      </c>
      <c r="W43" s="4">
        <f>+'X - Cuadro 1'!I57</f>
        <v>317.20042000000001</v>
      </c>
      <c r="X43" s="4">
        <f>+'X - Cuadro 1'!J57</f>
        <v>8.80152</v>
      </c>
      <c r="Y43" s="4">
        <f>+'X - Cuadro 1'!K57</f>
        <v>22.78379</v>
      </c>
      <c r="Z43" s="4">
        <f>+'X - Cuadro 1'!L57</f>
        <v>4.3458800000000002</v>
      </c>
      <c r="AA43" s="4">
        <f>+'X - Cuadro 1'!M57</f>
        <v>167.58239999999998</v>
      </c>
      <c r="AB43" s="4">
        <f>+'X - Cuadro 1'!N57</f>
        <v>75.766760000000005</v>
      </c>
      <c r="AC43" s="4">
        <f>+'X - Cuadro 1'!O57</f>
        <v>31.773130849053377</v>
      </c>
      <c r="AD43" s="4">
        <f>+'X - Cuadro 1'!P57</f>
        <v>878.12829084905331</v>
      </c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</row>
    <row r="44" spans="1:88" x14ac:dyDescent="0.25">
      <c r="A44" s="1">
        <v>2018</v>
      </c>
      <c r="B44" s="1" t="s">
        <v>20</v>
      </c>
      <c r="C44" s="4">
        <f>+'M - Cuadro 5'!H59</f>
        <v>338.17455999999999</v>
      </c>
      <c r="D44" s="4">
        <f>+'M - Cuadro 5'!D59</f>
        <v>182.92668</v>
      </c>
      <c r="E44" s="4">
        <f>+'M - Cuadro 5'!E59</f>
        <v>97.198359999999994</v>
      </c>
      <c r="F44" s="4">
        <f>+'M - Cuadro 5'!F59</f>
        <v>55.255420000000001</v>
      </c>
      <c r="G44" s="4">
        <f>+'M - Cuadro 5'!G59</f>
        <v>2.7940999999999998</v>
      </c>
      <c r="H44" s="4">
        <f>+'M - Cuadro 5'!I59</f>
        <v>203.60777999999999</v>
      </c>
      <c r="I44" s="4">
        <f>+'M - Cuadro 5'!J59</f>
        <v>61.861719999999998</v>
      </c>
      <c r="J44" s="4">
        <f>+'M - Cuadro 5'!K59</f>
        <v>49.143250000000002</v>
      </c>
      <c r="K44" s="4">
        <f>+'M - Cuadro 5'!L59</f>
        <v>50.211860000000001</v>
      </c>
      <c r="L44" s="4">
        <f>+'M - Cuadro 5'!M59</f>
        <v>65.623289999999997</v>
      </c>
      <c r="M44" s="4">
        <f>+'M - Cuadro 5'!N59</f>
        <v>22.328409999999998</v>
      </c>
      <c r="N44" s="4">
        <f>+'M - Cuadro 5'!O59</f>
        <v>27.042972233011415</v>
      </c>
      <c r="O44" s="4">
        <f>+'M - Cuadro 5'!P59</f>
        <v>817.99384223301126</v>
      </c>
      <c r="P44" s="1">
        <f t="shared" si="0"/>
        <v>42</v>
      </c>
      <c r="Q44" s="4">
        <f>+'X - Cuadro 1'!C59</f>
        <v>154.60777999999999</v>
      </c>
      <c r="R44" s="4">
        <f>+'X - Cuadro 1'!H59</f>
        <v>108.96893</v>
      </c>
      <c r="S44" s="4">
        <f>+'X - Cuadro 1'!D59</f>
        <v>58.2896</v>
      </c>
      <c r="T44" s="4">
        <f>+'X - Cuadro 1'!E59</f>
        <v>22.391100000000002</v>
      </c>
      <c r="U44" s="4">
        <f>+'X - Cuadro 1'!F59</f>
        <v>27.62227</v>
      </c>
      <c r="V44" s="4">
        <f>+'X - Cuadro 1'!G59</f>
        <v>0.66596</v>
      </c>
      <c r="W44" s="4">
        <f>+'X - Cuadro 1'!I59</f>
        <v>353.11757</v>
      </c>
      <c r="X44" s="4">
        <f>+'X - Cuadro 1'!J59</f>
        <v>11.076639999999999</v>
      </c>
      <c r="Y44" s="4">
        <f>+'X - Cuadro 1'!K59</f>
        <v>19.4664</v>
      </c>
      <c r="Z44" s="4">
        <f>+'X - Cuadro 1'!L59</f>
        <v>3.8792300000000002</v>
      </c>
      <c r="AA44" s="4">
        <f>+'X - Cuadro 1'!M59</f>
        <v>175.38272000000001</v>
      </c>
      <c r="AB44" s="4">
        <f>+'X - Cuadro 1'!N59</f>
        <v>64.003659999999996</v>
      </c>
      <c r="AC44" s="4">
        <f>+'X - Cuadro 1'!O59</f>
        <v>33.284988986507003</v>
      </c>
      <c r="AD44" s="4">
        <f>+'X - Cuadro 1'!P59</f>
        <v>923.78791898650684</v>
      </c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</row>
    <row r="45" spans="1:88" x14ac:dyDescent="0.25">
      <c r="B45" s="1" t="s">
        <v>21</v>
      </c>
      <c r="C45" s="4">
        <f>+'M - Cuadro 5'!H60</f>
        <v>372.78206999999998</v>
      </c>
      <c r="D45" s="4">
        <f>+'M - Cuadro 5'!D60</f>
        <v>209.83768000000001</v>
      </c>
      <c r="E45" s="4">
        <f>+'M - Cuadro 5'!E60</f>
        <v>101.81471999999999</v>
      </c>
      <c r="F45" s="4">
        <f>+'M - Cuadro 5'!F60</f>
        <v>58.371459999999999</v>
      </c>
      <c r="G45" s="4">
        <f>+'M - Cuadro 5'!G60</f>
        <v>2.7582100000000001</v>
      </c>
      <c r="H45" s="4">
        <f>+'M - Cuadro 5'!I60</f>
        <v>198.78842</v>
      </c>
      <c r="I45" s="4">
        <f>+'M - Cuadro 5'!J60</f>
        <v>61.509749999999997</v>
      </c>
      <c r="J45" s="4">
        <f>+'M - Cuadro 5'!K60</f>
        <v>56.907769999999999</v>
      </c>
      <c r="K45" s="4">
        <f>+'M - Cuadro 5'!L60</f>
        <v>51.71857</v>
      </c>
      <c r="L45" s="4">
        <f>+'M - Cuadro 5'!M60</f>
        <v>65.615099999999998</v>
      </c>
      <c r="M45" s="4">
        <f>+'M - Cuadro 5'!N60</f>
        <v>31.679850000000002</v>
      </c>
      <c r="N45" s="4">
        <f>+'M - Cuadro 5'!O60</f>
        <v>30.917035657902638</v>
      </c>
      <c r="O45" s="4">
        <f>+'M - Cuadro 5'!P60</f>
        <v>869.9185656579026</v>
      </c>
      <c r="P45" s="1">
        <f t="shared" si="0"/>
        <v>43</v>
      </c>
      <c r="Q45" s="4">
        <f>+'X - Cuadro 1'!C60</f>
        <v>144.06055000000001</v>
      </c>
      <c r="R45" s="4">
        <f>+'X - Cuadro 1'!H60</f>
        <v>121.02894000000001</v>
      </c>
      <c r="S45" s="4">
        <f>+'X - Cuadro 1'!D60</f>
        <v>65.909980000000004</v>
      </c>
      <c r="T45" s="4">
        <f>+'X - Cuadro 1'!E60</f>
        <v>22.557829999999999</v>
      </c>
      <c r="U45" s="4">
        <f>+'X - Cuadro 1'!F60</f>
        <v>32.456769999999999</v>
      </c>
      <c r="V45" s="4">
        <f>+'X - Cuadro 1'!G60</f>
        <v>0.10435999999999999</v>
      </c>
      <c r="W45" s="4">
        <f>+'X - Cuadro 1'!I60</f>
        <v>284.25963999999999</v>
      </c>
      <c r="X45" s="4">
        <f>+'X - Cuadro 1'!J60</f>
        <v>9.5479199999999995</v>
      </c>
      <c r="Y45" s="4">
        <f>+'X - Cuadro 1'!K60</f>
        <v>26.11993</v>
      </c>
      <c r="Z45" s="4">
        <f>+'X - Cuadro 1'!L60</f>
        <v>3.9956399999999999</v>
      </c>
      <c r="AA45" s="4">
        <f>+'X - Cuadro 1'!M60</f>
        <v>203.50147999999999</v>
      </c>
      <c r="AB45" s="4">
        <f>+'X - Cuadro 1'!N60</f>
        <v>105.16368</v>
      </c>
      <c r="AC45" s="4">
        <f>+'X - Cuadro 1'!O60</f>
        <v>36.73565471449821</v>
      </c>
      <c r="AD45" s="4">
        <f>+'X - Cuadro 1'!P60</f>
        <v>934.41343471449818</v>
      </c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</row>
    <row r="46" spans="1:88" x14ac:dyDescent="0.25">
      <c r="B46" s="1" t="s">
        <v>22</v>
      </c>
      <c r="C46" s="4">
        <f>+'M - Cuadro 5'!H61</f>
        <v>377.64046000000002</v>
      </c>
      <c r="D46" s="4">
        <f>+'M - Cuadro 5'!D61</f>
        <v>206.58894000000001</v>
      </c>
      <c r="E46" s="4">
        <f>+'M - Cuadro 5'!E61</f>
        <v>105.56768</v>
      </c>
      <c r="F46" s="4">
        <f>+'M - Cuadro 5'!F61</f>
        <v>62.014600000000002</v>
      </c>
      <c r="G46" s="4">
        <f>+'M - Cuadro 5'!G61</f>
        <v>3.4692400000000001</v>
      </c>
      <c r="H46" s="4">
        <f>+'M - Cuadro 5'!I61</f>
        <v>199.72201000000001</v>
      </c>
      <c r="I46" s="4">
        <f>+'M - Cuadro 5'!J61</f>
        <v>71.136279999999999</v>
      </c>
      <c r="J46" s="4">
        <f>+'M - Cuadro 5'!K61</f>
        <v>60.873390000000001</v>
      </c>
      <c r="K46" s="4">
        <f>+'M - Cuadro 5'!L61</f>
        <v>53.551729999999999</v>
      </c>
      <c r="L46" s="4">
        <f>+'M - Cuadro 5'!M61</f>
        <v>71.731750000000005</v>
      </c>
      <c r="M46" s="4">
        <f>+'M - Cuadro 5'!N61</f>
        <v>29.626579999999997</v>
      </c>
      <c r="N46" s="4">
        <f>+'M - Cuadro 5'!O61</f>
        <v>29.809419863621059</v>
      </c>
      <c r="O46" s="4">
        <f>+'M - Cuadro 5'!P61</f>
        <v>894.09161986362108</v>
      </c>
      <c r="P46" s="1">
        <f t="shared" si="0"/>
        <v>44</v>
      </c>
      <c r="Q46" s="4">
        <f>+'X - Cuadro 1'!C61</f>
        <v>174.54732000000001</v>
      </c>
      <c r="R46" s="4">
        <f>+'X - Cuadro 1'!H61</f>
        <v>110.62685999999999</v>
      </c>
      <c r="S46" s="4">
        <f>+'X - Cuadro 1'!D61</f>
        <v>58.37133</v>
      </c>
      <c r="T46" s="4">
        <f>+'X - Cuadro 1'!E61</f>
        <v>20.779579999999999</v>
      </c>
      <c r="U46" s="4">
        <f>+'X - Cuadro 1'!F61</f>
        <v>30.835180000000001</v>
      </c>
      <c r="V46" s="4">
        <f>+'X - Cuadro 1'!G61</f>
        <v>0.64076999999999995</v>
      </c>
      <c r="W46" s="4">
        <f>+'X - Cuadro 1'!I61</f>
        <v>291.36613</v>
      </c>
      <c r="X46" s="4">
        <f>+'X - Cuadro 1'!J61</f>
        <v>8.5303299999999993</v>
      </c>
      <c r="Y46" s="4">
        <f>+'X - Cuadro 1'!K61</f>
        <v>25.777640000000002</v>
      </c>
      <c r="Z46" s="4">
        <f>+'X - Cuadro 1'!L61</f>
        <v>4.1372600000000004</v>
      </c>
      <c r="AA46" s="4">
        <f>+'X - Cuadro 1'!M61</f>
        <v>198.39362</v>
      </c>
      <c r="AB46" s="4">
        <f>+'X - Cuadro 1'!N61</f>
        <v>110.74000000000001</v>
      </c>
      <c r="AC46" s="4">
        <f>+'X - Cuadro 1'!O61</f>
        <v>34.314969514600548</v>
      </c>
      <c r="AD46" s="4">
        <f>+'X - Cuadro 1'!P61</f>
        <v>958.43412951460061</v>
      </c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</row>
    <row r="47" spans="1:88" x14ac:dyDescent="0.25">
      <c r="B47" s="1" t="s">
        <v>23</v>
      </c>
      <c r="C47" s="4">
        <f>+'M - Cuadro 5'!H62</f>
        <v>389.76080999999999</v>
      </c>
      <c r="D47" s="4">
        <f>+'M - Cuadro 5'!D62</f>
        <v>213.61180999999999</v>
      </c>
      <c r="E47" s="4">
        <f>+'M - Cuadro 5'!E62</f>
        <v>110.51832</v>
      </c>
      <c r="F47" s="4">
        <f>+'M - Cuadro 5'!F62</f>
        <v>64.928809999999999</v>
      </c>
      <c r="G47" s="4">
        <f>+'M - Cuadro 5'!G62</f>
        <v>0.70186999999999999</v>
      </c>
      <c r="H47" s="4">
        <f>+'M - Cuadro 5'!I62</f>
        <v>204.87377000000001</v>
      </c>
      <c r="I47" s="4">
        <f>+'M - Cuadro 5'!J62</f>
        <v>86.407319999999999</v>
      </c>
      <c r="J47" s="4">
        <f>+'M - Cuadro 5'!K62</f>
        <v>61.92098</v>
      </c>
      <c r="K47" s="4">
        <f>+'M - Cuadro 5'!L62</f>
        <v>54.19247</v>
      </c>
      <c r="L47" s="4">
        <f>+'M - Cuadro 5'!M62</f>
        <v>86.244879999999995</v>
      </c>
      <c r="M47" s="4">
        <f>+'M - Cuadro 5'!N62</f>
        <v>42.488939999999999</v>
      </c>
      <c r="N47" s="4">
        <f>+'M - Cuadro 5'!O62</f>
        <v>33.379192275470686</v>
      </c>
      <c r="O47" s="4">
        <f>+'M - Cuadro 5'!P62</f>
        <v>959.26836227547062</v>
      </c>
      <c r="P47" s="1">
        <f t="shared" si="0"/>
        <v>45</v>
      </c>
      <c r="Q47" s="4">
        <f>+'X - Cuadro 1'!C62</f>
        <v>150.61639</v>
      </c>
      <c r="R47" s="4">
        <f>+'X - Cuadro 1'!H62</f>
        <v>116.76567</v>
      </c>
      <c r="S47" s="4">
        <f>+'X - Cuadro 1'!D62</f>
        <v>59.589030000000001</v>
      </c>
      <c r="T47" s="4">
        <f>+'X - Cuadro 1'!E62</f>
        <v>23.8992</v>
      </c>
      <c r="U47" s="4">
        <f>+'X - Cuadro 1'!F62</f>
        <v>32.276049999999998</v>
      </c>
      <c r="V47" s="4">
        <f>+'X - Cuadro 1'!G62</f>
        <v>1.00139</v>
      </c>
      <c r="W47" s="4">
        <f>+'X - Cuadro 1'!I62</f>
        <v>302.14668</v>
      </c>
      <c r="X47" s="4">
        <f>+'X - Cuadro 1'!J62</f>
        <v>11.299340000000001</v>
      </c>
      <c r="Y47" s="4">
        <f>+'X - Cuadro 1'!K62</f>
        <v>21.085509999999999</v>
      </c>
      <c r="Z47" s="4">
        <f>+'X - Cuadro 1'!L62</f>
        <v>4.1867599999999996</v>
      </c>
      <c r="AA47" s="4">
        <f>+'X - Cuadro 1'!M62</f>
        <v>164.55417</v>
      </c>
      <c r="AB47" s="4">
        <f>+'X - Cuadro 1'!N62</f>
        <v>85.328630000000004</v>
      </c>
      <c r="AC47" s="4">
        <f>+'X - Cuadro 1'!O62</f>
        <v>34.362950313564092</v>
      </c>
      <c r="AD47" s="4">
        <f>+'X - Cuadro 1'!P62</f>
        <v>890.34610031356397</v>
      </c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</row>
    <row r="48" spans="1:88" x14ac:dyDescent="0.25">
      <c r="A48" s="1">
        <v>2019</v>
      </c>
      <c r="B48" s="1" t="s">
        <v>20</v>
      </c>
      <c r="C48" s="4">
        <f>+'M - Cuadro 5'!H64</f>
        <v>363.74015000000003</v>
      </c>
      <c r="D48" s="4">
        <f>+'M - Cuadro 5'!D64</f>
        <v>204.10150999999999</v>
      </c>
      <c r="E48" s="4">
        <f>+'M - Cuadro 5'!E64</f>
        <v>99.421909999999997</v>
      </c>
      <c r="F48" s="4">
        <f>+'M - Cuadro 5'!F64</f>
        <v>57.48836</v>
      </c>
      <c r="G48" s="4">
        <f>+'M - Cuadro 5'!G64</f>
        <v>2.72837</v>
      </c>
      <c r="H48" s="4">
        <f>+'M - Cuadro 5'!I64</f>
        <v>206.66189</v>
      </c>
      <c r="I48" s="4">
        <f>+'M - Cuadro 5'!J64</f>
        <v>62.379649999999998</v>
      </c>
      <c r="J48" s="4">
        <f>+'M - Cuadro 5'!K64</f>
        <v>60.626040000000003</v>
      </c>
      <c r="K48" s="4">
        <f>+'M - Cuadro 5'!L64</f>
        <v>57.194330000000001</v>
      </c>
      <c r="L48" s="4">
        <f>+'M - Cuadro 5'!M64</f>
        <v>68.219700000000003</v>
      </c>
      <c r="M48" s="4">
        <f>+'M - Cuadro 5'!N64</f>
        <v>12.847300000000001</v>
      </c>
      <c r="N48" s="4">
        <f>+'M - Cuadro 5'!O64</f>
        <v>26.215847271178234</v>
      </c>
      <c r="O48" s="4">
        <f>+'M - Cuadro 5'!P64</f>
        <v>857.88490727117824</v>
      </c>
      <c r="P48" s="1">
        <f t="shared" si="0"/>
        <v>46</v>
      </c>
      <c r="Q48" s="4">
        <f>+'X - Cuadro 1'!C64</f>
        <v>165.84120999999999</v>
      </c>
      <c r="R48" s="4">
        <f>+'X - Cuadro 1'!H64</f>
        <v>111.80262</v>
      </c>
      <c r="S48" s="4">
        <f>+'X - Cuadro 1'!D64</f>
        <v>59.7134</v>
      </c>
      <c r="T48" s="4">
        <f>+'X - Cuadro 1'!E64</f>
        <v>21.324179999999998</v>
      </c>
      <c r="U48" s="4">
        <f>+'X - Cuadro 1'!F64</f>
        <v>30.040839999999999</v>
      </c>
      <c r="V48" s="4">
        <f>+'X - Cuadro 1'!G64</f>
        <v>0.72419999999999995</v>
      </c>
      <c r="W48" s="4">
        <f>+'X - Cuadro 1'!I64</f>
        <v>337.22726999999998</v>
      </c>
      <c r="X48" s="4">
        <f>+'X - Cuadro 1'!J64</f>
        <v>9.8523999999999994</v>
      </c>
      <c r="Y48" s="4">
        <f>+'X - Cuadro 1'!K64</f>
        <v>28.394349999999999</v>
      </c>
      <c r="Z48" s="4">
        <f>+'X - Cuadro 1'!L64</f>
        <v>3.6785399999999999</v>
      </c>
      <c r="AA48" s="4">
        <f>+'X - Cuadro 1'!M64</f>
        <v>182.34640999999999</v>
      </c>
      <c r="AB48" s="4">
        <f>+'X - Cuadro 1'!N64</f>
        <v>50.034849999999999</v>
      </c>
      <c r="AC48" s="4">
        <f>+'X - Cuadro 1'!O64</f>
        <v>27.85341279787049</v>
      </c>
      <c r="AD48" s="4">
        <f>+'X - Cuadro 1'!P64</f>
        <v>917.03106279787039</v>
      </c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</row>
    <row r="49" spans="1:88" x14ac:dyDescent="0.25">
      <c r="B49" s="1" t="s">
        <v>21</v>
      </c>
      <c r="C49" s="4">
        <f>+'M - Cuadro 5'!H65</f>
        <v>387.93637000000001</v>
      </c>
      <c r="D49" s="4">
        <f>+'M - Cuadro 5'!D65</f>
        <v>213.90244000000001</v>
      </c>
      <c r="E49" s="4">
        <f>+'M - Cuadro 5'!E65</f>
        <v>109.49672</v>
      </c>
      <c r="F49" s="4">
        <f>+'M - Cuadro 5'!F65</f>
        <v>61.77122</v>
      </c>
      <c r="G49" s="4">
        <f>+'M - Cuadro 5'!G65</f>
        <v>2.7659899999999999</v>
      </c>
      <c r="H49" s="4">
        <f>+'M - Cuadro 5'!I65</f>
        <v>200.77629999999999</v>
      </c>
      <c r="I49" s="4">
        <f>+'M - Cuadro 5'!J65</f>
        <v>64.277150000000006</v>
      </c>
      <c r="J49" s="4">
        <f>+'M - Cuadro 5'!K65</f>
        <v>54.986649999999997</v>
      </c>
      <c r="K49" s="4">
        <f>+'M - Cuadro 5'!L65</f>
        <v>54.30377</v>
      </c>
      <c r="L49" s="4">
        <f>+'M - Cuadro 5'!M65</f>
        <v>69.442970000000003</v>
      </c>
      <c r="M49" s="4">
        <f>+'M - Cuadro 5'!N65</f>
        <v>22.76108</v>
      </c>
      <c r="N49" s="4">
        <f>+'M - Cuadro 5'!O65</f>
        <v>36.15937571547996</v>
      </c>
      <c r="O49" s="4">
        <f>+'M - Cuadro 5'!P65</f>
        <v>890.6436657154801</v>
      </c>
      <c r="P49" s="1">
        <f t="shared" si="0"/>
        <v>47</v>
      </c>
      <c r="Q49" s="4">
        <f>+'X - Cuadro 1'!C65</f>
        <v>160.95715999999999</v>
      </c>
      <c r="R49" s="4">
        <f>+'X - Cuadro 1'!H65</f>
        <v>122.52647</v>
      </c>
      <c r="S49" s="4">
        <f>+'X - Cuadro 1'!D65</f>
        <v>64.934229999999999</v>
      </c>
      <c r="T49" s="4">
        <f>+'X - Cuadro 1'!E65</f>
        <v>25.397860000000001</v>
      </c>
      <c r="U49" s="4">
        <f>+'X - Cuadro 1'!F65</f>
        <v>32.08755</v>
      </c>
      <c r="V49" s="4">
        <f>+'X - Cuadro 1'!G65</f>
        <v>0.10682999999999999</v>
      </c>
      <c r="W49" s="4">
        <f>+'X - Cuadro 1'!I65</f>
        <v>295.63002</v>
      </c>
      <c r="X49" s="4">
        <f>+'X - Cuadro 1'!J65</f>
        <v>8.8943300000000001</v>
      </c>
      <c r="Y49" s="4">
        <f>+'X - Cuadro 1'!K65</f>
        <v>37.74935</v>
      </c>
      <c r="Z49" s="4">
        <f>+'X - Cuadro 1'!L65</f>
        <v>4.1492000000000004</v>
      </c>
      <c r="AA49" s="4">
        <f>+'X - Cuadro 1'!M65</f>
        <v>211.65805</v>
      </c>
      <c r="AB49" s="4">
        <f>+'X - Cuadro 1'!N65</f>
        <v>90.878129999999999</v>
      </c>
      <c r="AC49" s="4">
        <f>+'X - Cuadro 1'!O65</f>
        <v>30.845275967810139</v>
      </c>
      <c r="AD49" s="4">
        <f>+'X - Cuadro 1'!P65</f>
        <v>963.2879859678103</v>
      </c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</row>
    <row r="50" spans="1:88" x14ac:dyDescent="0.25">
      <c r="B50" s="1" t="s">
        <v>22</v>
      </c>
      <c r="C50" s="4">
        <f>+'M - Cuadro 5'!H66</f>
        <v>403.65244999999999</v>
      </c>
      <c r="D50" s="4">
        <f>+'M - Cuadro 5'!D66</f>
        <v>228.63491999999999</v>
      </c>
      <c r="E50" s="4">
        <f>+'M - Cuadro 5'!E66</f>
        <v>107.27191000000001</v>
      </c>
      <c r="F50" s="4">
        <f>+'M - Cuadro 5'!F66</f>
        <v>64.154579999999996</v>
      </c>
      <c r="G50" s="4">
        <f>+'M - Cuadro 5'!G66</f>
        <v>3.59104</v>
      </c>
      <c r="H50" s="4">
        <f>+'M - Cuadro 5'!I66</f>
        <v>192.74525</v>
      </c>
      <c r="I50" s="4">
        <f>+'M - Cuadro 5'!J66</f>
        <v>64.470730000000003</v>
      </c>
      <c r="J50" s="4">
        <f>+'M - Cuadro 5'!K66</f>
        <v>51.609310000000001</v>
      </c>
      <c r="K50" s="4">
        <f>+'M - Cuadro 5'!L66</f>
        <v>52.491459999999996</v>
      </c>
      <c r="L50" s="4">
        <f>+'M - Cuadro 5'!M66</f>
        <v>71.925420000000003</v>
      </c>
      <c r="M50" s="4">
        <f>+'M - Cuadro 5'!N66</f>
        <v>27.921430000000001</v>
      </c>
      <c r="N50" s="4">
        <f>+'M - Cuadro 5'!O66</f>
        <v>34.32208265322442</v>
      </c>
      <c r="O50" s="4">
        <f>+'M - Cuadro 5'!P66</f>
        <v>899.13813265322449</v>
      </c>
      <c r="P50" s="1">
        <f t="shared" si="0"/>
        <v>48</v>
      </c>
      <c r="Q50" s="4">
        <f>+'X - Cuadro 1'!C66</f>
        <v>153.68566000000001</v>
      </c>
      <c r="R50" s="4">
        <f>+'X - Cuadro 1'!H66</f>
        <v>119.45255</v>
      </c>
      <c r="S50" s="4">
        <f>+'X - Cuadro 1'!D66</f>
        <v>62.205779999999997</v>
      </c>
      <c r="T50" s="4">
        <f>+'X - Cuadro 1'!E66</f>
        <v>23.570530000000002</v>
      </c>
      <c r="U50" s="4">
        <f>+'X - Cuadro 1'!F66</f>
        <v>33.037309999999998</v>
      </c>
      <c r="V50" s="4">
        <f>+'X - Cuadro 1'!G66</f>
        <v>0.63893</v>
      </c>
      <c r="W50" s="4">
        <f>+'X - Cuadro 1'!I66</f>
        <v>286.76112000000001</v>
      </c>
      <c r="X50" s="4">
        <f>+'X - Cuadro 1'!J66</f>
        <v>9.5268800000000002</v>
      </c>
      <c r="Y50" s="4">
        <f>+'X - Cuadro 1'!K66</f>
        <v>37.371630000000003</v>
      </c>
      <c r="Z50" s="4">
        <f>+'X - Cuadro 1'!L66</f>
        <v>4.1409500000000001</v>
      </c>
      <c r="AA50" s="4">
        <f>+'X - Cuadro 1'!M66</f>
        <v>193.86427</v>
      </c>
      <c r="AB50" s="4">
        <f>+'X - Cuadro 1'!N66</f>
        <v>93.425160000000005</v>
      </c>
      <c r="AC50" s="4">
        <f>+'X - Cuadro 1'!O66</f>
        <v>27.778006784629127</v>
      </c>
      <c r="AD50" s="4">
        <f>+'X - Cuadro 1'!P66</f>
        <v>926.00622678462912</v>
      </c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</row>
    <row r="51" spans="1:88" x14ac:dyDescent="0.25">
      <c r="B51" s="1" t="s">
        <v>23</v>
      </c>
      <c r="C51" s="4">
        <f>+'M - Cuadro 5'!H67</f>
        <v>416.63029999999998</v>
      </c>
      <c r="D51" s="4">
        <f>+'M - Cuadro 5'!D67</f>
        <v>230.49572000000001</v>
      </c>
      <c r="E51" s="4">
        <f>+'M - Cuadro 5'!E67</f>
        <v>116.28442</v>
      </c>
      <c r="F51" s="4">
        <f>+'M - Cuadro 5'!F67</f>
        <v>69.005139999999997</v>
      </c>
      <c r="G51" s="4">
        <f>+'M - Cuadro 5'!G67</f>
        <v>0.84501999999999999</v>
      </c>
      <c r="H51" s="4">
        <f>+'M - Cuadro 5'!I67</f>
        <v>214.05072999999999</v>
      </c>
      <c r="I51" s="4">
        <f>+'M - Cuadro 5'!J67</f>
        <v>91.057029999999997</v>
      </c>
      <c r="J51" s="4">
        <f>+'M - Cuadro 5'!K67</f>
        <v>45.011429999999997</v>
      </c>
      <c r="K51" s="4">
        <f>+'M - Cuadro 5'!L67</f>
        <v>77.970550000000003</v>
      </c>
      <c r="L51" s="4">
        <f>+'M - Cuadro 5'!M67</f>
        <v>80.88</v>
      </c>
      <c r="M51" s="4">
        <f>+'M - Cuadro 5'!N67</f>
        <v>14.6487</v>
      </c>
      <c r="N51" s="4">
        <f>+'M - Cuadro 5'!O67</f>
        <v>53.201606896684709</v>
      </c>
      <c r="O51" s="4">
        <f>+'M - Cuadro 5'!P67</f>
        <v>993.45034689668455</v>
      </c>
      <c r="P51" s="1">
        <f t="shared" si="0"/>
        <v>49</v>
      </c>
      <c r="Q51" s="4">
        <f>+'X - Cuadro 1'!C67</f>
        <v>142.43394000000001</v>
      </c>
      <c r="R51" s="4">
        <f>+'X - Cuadro 1'!H67</f>
        <v>123.76643</v>
      </c>
      <c r="S51" s="4">
        <f>+'X - Cuadro 1'!D67</f>
        <v>65.327680000000001</v>
      </c>
      <c r="T51" s="4">
        <f>+'X - Cuadro 1'!E67</f>
        <v>25.909050000000001</v>
      </c>
      <c r="U51" s="4">
        <f>+'X - Cuadro 1'!F67</f>
        <v>31.437010000000001</v>
      </c>
      <c r="V51" s="4">
        <f>+'X - Cuadro 1'!G67</f>
        <v>1.0926899999999999</v>
      </c>
      <c r="W51" s="4">
        <f>+'X - Cuadro 1'!I67</f>
        <v>301.09917999999999</v>
      </c>
      <c r="X51" s="4">
        <f>+'X - Cuadro 1'!J67</f>
        <v>11.07033</v>
      </c>
      <c r="Y51" s="4">
        <f>+'X - Cuadro 1'!K67</f>
        <v>27.449870000000001</v>
      </c>
      <c r="Z51" s="4">
        <f>+'X - Cuadro 1'!L67</f>
        <v>4.4692999999999996</v>
      </c>
      <c r="AA51" s="4">
        <f>+'X - Cuadro 1'!M67</f>
        <v>156.43995000000001</v>
      </c>
      <c r="AB51" s="4">
        <f>+'X - Cuadro 1'!N67</f>
        <v>77.639319999999998</v>
      </c>
      <c r="AC51" s="4">
        <f>+'X - Cuadro 1'!O67</f>
        <v>28.384433287955549</v>
      </c>
      <c r="AD51" s="4">
        <f>+'X - Cuadro 1'!P67</f>
        <v>872.75275328795544</v>
      </c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</row>
    <row r="52" spans="1:88" x14ac:dyDescent="0.25">
      <c r="A52" s="1">
        <v>2020</v>
      </c>
      <c r="B52" s="1" t="s">
        <v>20</v>
      </c>
      <c r="C52" s="4">
        <f>+'M - Cuadro 5'!H69</f>
        <v>386.02998000000002</v>
      </c>
      <c r="D52" s="4">
        <f>+'M - Cuadro 5'!D69</f>
        <v>228.18795</v>
      </c>
      <c r="E52" s="4">
        <f>+'M - Cuadro 5'!E69</f>
        <v>91.276619999999994</v>
      </c>
      <c r="F52" s="4">
        <f>+'M - Cuadro 5'!F69</f>
        <v>62.956609999999998</v>
      </c>
      <c r="G52" s="4">
        <f>+'M - Cuadro 5'!G69</f>
        <v>3.6088</v>
      </c>
      <c r="H52" s="4">
        <f>+'M - Cuadro 5'!I69</f>
        <v>179.58928</v>
      </c>
      <c r="I52" s="4">
        <f>+'M - Cuadro 5'!J69</f>
        <v>66.29759</v>
      </c>
      <c r="J52" s="4">
        <f>+'M - Cuadro 5'!K69</f>
        <v>50.467930000000003</v>
      </c>
      <c r="K52" s="4">
        <f>+'M - Cuadro 5'!L69</f>
        <v>58.206099999999999</v>
      </c>
      <c r="L52" s="4">
        <f>+'M - Cuadro 5'!M69</f>
        <v>70.984729999999999</v>
      </c>
      <c r="M52" s="4">
        <f>+'M - Cuadro 5'!N69</f>
        <v>8.1099399999999999</v>
      </c>
      <c r="N52" s="4">
        <f>+'M - Cuadro 5'!O69</f>
        <v>25.271260836270994</v>
      </c>
      <c r="O52" s="4">
        <f>+'M - Cuadro 5'!P69</f>
        <v>844.95681083627119</v>
      </c>
      <c r="P52" s="1">
        <f t="shared" si="0"/>
        <v>50</v>
      </c>
      <c r="Q52" s="4">
        <f>+'X - Cuadro 1'!C69</f>
        <v>131.27871999999999</v>
      </c>
      <c r="R52" s="4">
        <f>+'X - Cuadro 1'!H69</f>
        <v>117.09202999999999</v>
      </c>
      <c r="S52" s="4">
        <f>+'X - Cuadro 1'!D69</f>
        <v>63.232559999999999</v>
      </c>
      <c r="T52" s="4">
        <f>+'X - Cuadro 1'!E69</f>
        <v>21.083010000000002</v>
      </c>
      <c r="U52" s="4">
        <f>+'X - Cuadro 1'!F69</f>
        <v>32.01005</v>
      </c>
      <c r="V52" s="4">
        <f>+'X - Cuadro 1'!G69</f>
        <v>0.76641000000000004</v>
      </c>
      <c r="W52" s="4">
        <f>+'X - Cuadro 1'!I69</f>
        <v>258.79057</v>
      </c>
      <c r="X52" s="4">
        <f>+'X - Cuadro 1'!J69</f>
        <v>10.490449999999999</v>
      </c>
      <c r="Y52" s="4">
        <f>+'X - Cuadro 1'!K69</f>
        <v>29.410640000000001</v>
      </c>
      <c r="Z52" s="4">
        <f>+'X - Cuadro 1'!L69</f>
        <v>3.6895699999999998</v>
      </c>
      <c r="AA52" s="4">
        <f>+'X - Cuadro 1'!M69</f>
        <v>158.44497999999999</v>
      </c>
      <c r="AB52" s="4">
        <f>+'X - Cuadro 1'!N69</f>
        <v>56.703579999999995</v>
      </c>
      <c r="AC52" s="4">
        <f>+'X - Cuadro 1'!O69</f>
        <v>29.71556697791139</v>
      </c>
      <c r="AD52" s="4">
        <f>+'X - Cuadro 1'!P69</f>
        <v>795.61610697791139</v>
      </c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</row>
    <row r="53" spans="1:88" x14ac:dyDescent="0.25">
      <c r="B53" s="1" t="s">
        <v>21</v>
      </c>
      <c r="C53" s="4">
        <f>+'M - Cuadro 5'!H70</f>
        <v>280.50729000000001</v>
      </c>
      <c r="D53" s="4">
        <f>+'M - Cuadro 5'!D70</f>
        <v>198.22175999999999</v>
      </c>
      <c r="E53" s="4">
        <f>+'M - Cuadro 5'!E70</f>
        <v>39.167099999999998</v>
      </c>
      <c r="F53" s="4">
        <f>+'M - Cuadro 5'!F70</f>
        <v>39.533430000000003</v>
      </c>
      <c r="G53" s="4">
        <f>+'M - Cuadro 5'!G70</f>
        <v>3.585</v>
      </c>
      <c r="H53" s="4">
        <f>+'M - Cuadro 5'!I70</f>
        <v>15.9503</v>
      </c>
      <c r="I53" s="4">
        <f>+'M - Cuadro 5'!J70</f>
        <v>63.359209999999997</v>
      </c>
      <c r="J53" s="4">
        <f>+'M - Cuadro 5'!K70</f>
        <v>49.358649999999997</v>
      </c>
      <c r="K53" s="4">
        <f>+'M - Cuadro 5'!L70</f>
        <v>61.376640000000002</v>
      </c>
      <c r="L53" s="4">
        <f>+'M - Cuadro 5'!M70</f>
        <v>72.476900000000001</v>
      </c>
      <c r="M53" s="4">
        <f>+'M - Cuadro 5'!N70</f>
        <v>14.180820000000001</v>
      </c>
      <c r="N53" s="4">
        <f>+'M - Cuadro 5'!O70</f>
        <v>26.051836554670096</v>
      </c>
      <c r="O53" s="4">
        <f>+'M - Cuadro 5'!P70</f>
        <v>583.26164655467016</v>
      </c>
      <c r="P53" s="1">
        <f t="shared" si="0"/>
        <v>51</v>
      </c>
      <c r="Q53" s="4">
        <f>+'X - Cuadro 1'!C70</f>
        <v>103.0813</v>
      </c>
      <c r="R53" s="4">
        <f>+'X - Cuadro 1'!H70</f>
        <v>84.218260000000001</v>
      </c>
      <c r="S53" s="4">
        <f>+'X - Cuadro 1'!D70</f>
        <v>53.650190000000002</v>
      </c>
      <c r="T53" s="4">
        <f>+'X - Cuadro 1'!E70</f>
        <v>6.6139900000000003</v>
      </c>
      <c r="U53" s="4">
        <f>+'X - Cuadro 1'!F70</f>
        <v>23.843050000000002</v>
      </c>
      <c r="V53" s="4">
        <f>+'X - Cuadro 1'!G70</f>
        <v>0.11103</v>
      </c>
      <c r="W53" s="4">
        <f>+'X - Cuadro 1'!I70</f>
        <v>8.8945600000000002</v>
      </c>
      <c r="X53" s="4">
        <f>+'X - Cuadro 1'!J70</f>
        <v>9.2121700000000004</v>
      </c>
      <c r="Y53" s="4">
        <f>+'X - Cuadro 1'!K70</f>
        <v>39.000700000000002</v>
      </c>
      <c r="Z53" s="4">
        <f>+'X - Cuadro 1'!L70</f>
        <v>3.7757700000000001</v>
      </c>
      <c r="AA53" s="4">
        <f>+'X - Cuadro 1'!M70</f>
        <v>181.89578</v>
      </c>
      <c r="AB53" s="4">
        <f>+'X - Cuadro 1'!N70</f>
        <v>125.66536000000001</v>
      </c>
      <c r="AC53" s="4">
        <f>+'X - Cuadro 1'!O70</f>
        <v>25.989061708392676</v>
      </c>
      <c r="AD53" s="4">
        <f>+'X - Cuadro 1'!P70</f>
        <v>581.73296170839274</v>
      </c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</row>
    <row r="54" spans="1:88" x14ac:dyDescent="0.25">
      <c r="B54" s="1" t="s">
        <v>22</v>
      </c>
      <c r="C54" s="4">
        <f>+'M - Cuadro 5'!H71</f>
        <v>302.49139000000002</v>
      </c>
      <c r="D54" s="4">
        <f>+'M - Cuadro 5'!D71</f>
        <v>202.11096000000001</v>
      </c>
      <c r="E54" s="4">
        <f>+'M - Cuadro 5'!E71</f>
        <v>40.17445</v>
      </c>
      <c r="F54" s="4">
        <f>+'M - Cuadro 5'!F71</f>
        <v>55.178980000000003</v>
      </c>
      <c r="G54" s="4">
        <f>+'M - Cuadro 5'!G71</f>
        <v>5.0270000000000001</v>
      </c>
      <c r="H54" s="4">
        <f>+'M - Cuadro 5'!I71</f>
        <v>19.675999999999998</v>
      </c>
      <c r="I54" s="4">
        <f>+'M - Cuadro 5'!J71</f>
        <v>53.477670000000003</v>
      </c>
      <c r="J54" s="4">
        <f>+'M - Cuadro 5'!K71</f>
        <v>47.48912</v>
      </c>
      <c r="K54" s="4">
        <f>+'M - Cuadro 5'!L71</f>
        <v>63.177900000000001</v>
      </c>
      <c r="L54" s="4">
        <f>+'M - Cuadro 5'!M71</f>
        <v>80.79777</v>
      </c>
      <c r="M54" s="4">
        <f>+'M - Cuadro 5'!N71</f>
        <v>17.409109999999998</v>
      </c>
      <c r="N54" s="4">
        <f>+'M - Cuadro 5'!O71</f>
        <v>25.051311321106922</v>
      </c>
      <c r="O54" s="4">
        <f>+'M - Cuadro 5'!P71</f>
        <v>609.57027132110704</v>
      </c>
      <c r="P54" s="1">
        <f t="shared" si="0"/>
        <v>52</v>
      </c>
      <c r="Q54" s="4">
        <f>+'X - Cuadro 1'!C71</f>
        <v>117.09307</v>
      </c>
      <c r="R54" s="4">
        <f>+'X - Cuadro 1'!H71</f>
        <v>86.448970000000003</v>
      </c>
      <c r="S54" s="4">
        <f>+'X - Cuadro 1'!D71</f>
        <v>50.162289999999999</v>
      </c>
      <c r="T54" s="4">
        <f>+'X - Cuadro 1'!E71</f>
        <v>6.84748</v>
      </c>
      <c r="U54" s="4">
        <f>+'X - Cuadro 1'!F71</f>
        <v>28.584969999999998</v>
      </c>
      <c r="V54" s="4">
        <f>+'X - Cuadro 1'!G71</f>
        <v>0.85423000000000004</v>
      </c>
      <c r="W54" s="4">
        <f>+'X - Cuadro 1'!I71</f>
        <v>8.6281700000000008</v>
      </c>
      <c r="X54" s="4">
        <f>+'X - Cuadro 1'!J71</f>
        <v>9.9597499999999997</v>
      </c>
      <c r="Y54" s="4">
        <f>+'X - Cuadro 1'!K71</f>
        <v>38.944009999999999</v>
      </c>
      <c r="Z54" s="4">
        <f>+'X - Cuadro 1'!L71</f>
        <v>4.0250000000000004</v>
      </c>
      <c r="AA54" s="4">
        <f>+'X - Cuadro 1'!M71</f>
        <v>167.97998000000001</v>
      </c>
      <c r="AB54" s="4">
        <f>+'X - Cuadro 1'!N71</f>
        <v>119.60477</v>
      </c>
      <c r="AC54" s="4">
        <f>+'X - Cuadro 1'!O71</f>
        <v>26.612909501821452</v>
      </c>
      <c r="AD54" s="4">
        <f>+'X - Cuadro 1'!P71</f>
        <v>579.29662950182137</v>
      </c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</row>
    <row r="55" spans="1:88" x14ac:dyDescent="0.25">
      <c r="B55" s="1" t="s">
        <v>23</v>
      </c>
      <c r="C55" s="4">
        <f>+'M - Cuadro 5'!H72</f>
        <v>382.40834999999998</v>
      </c>
      <c r="D55" s="4">
        <f>+'M - Cuadro 5'!D72</f>
        <v>253.40259</v>
      </c>
      <c r="E55" s="4">
        <f>+'M - Cuadro 5'!E72</f>
        <v>56.72343</v>
      </c>
      <c r="F55" s="4">
        <f>+'M - Cuadro 5'!F72</f>
        <v>71.121560000000002</v>
      </c>
      <c r="G55" s="4">
        <f>+'M - Cuadro 5'!G72</f>
        <v>1.1607700000000001</v>
      </c>
      <c r="H55" s="4">
        <f>+'M - Cuadro 5'!I72</f>
        <v>38.793430000000001</v>
      </c>
      <c r="I55" s="4">
        <f>+'M - Cuadro 5'!J72</f>
        <v>88.594700000000003</v>
      </c>
      <c r="J55" s="4">
        <f>+'M - Cuadro 5'!K72</f>
        <v>42.108199999999997</v>
      </c>
      <c r="K55" s="4">
        <f>+'M - Cuadro 5'!L72</f>
        <v>76.801559999999995</v>
      </c>
      <c r="L55" s="4">
        <f>+'M - Cuadro 5'!M72</f>
        <v>92.255560000000003</v>
      </c>
      <c r="M55" s="4">
        <f>+'M - Cuadro 5'!N72</f>
        <v>20.858910000000002</v>
      </c>
      <c r="N55" s="4">
        <f>+'M - Cuadro 5'!O72</f>
        <v>42.347365876646521</v>
      </c>
      <c r="O55" s="4">
        <f>+'M - Cuadro 5'!P72</f>
        <v>784.16807587664664</v>
      </c>
      <c r="P55" s="1">
        <f t="shared" si="0"/>
        <v>53</v>
      </c>
      <c r="Q55" s="4">
        <f>+'X - Cuadro 1'!C72</f>
        <v>120.75019</v>
      </c>
      <c r="R55" s="4">
        <f>+'X - Cuadro 1'!H72</f>
        <v>103.00767</v>
      </c>
      <c r="S55" s="4">
        <f>+'X - Cuadro 1'!D72</f>
        <v>60.118850000000002</v>
      </c>
      <c r="T55" s="4">
        <f>+'X - Cuadro 1'!E72</f>
        <v>10.177099999999999</v>
      </c>
      <c r="U55" s="4">
        <f>+'X - Cuadro 1'!F72</f>
        <v>31.481660000000002</v>
      </c>
      <c r="V55" s="4">
        <f>+'X - Cuadro 1'!G72</f>
        <v>1.2300599999999999</v>
      </c>
      <c r="W55" s="4">
        <f>+'X - Cuadro 1'!I72</f>
        <v>50.617939999999997</v>
      </c>
      <c r="X55" s="4">
        <f>+'X - Cuadro 1'!J72</f>
        <v>13.80829</v>
      </c>
      <c r="Y55" s="4">
        <f>+'X - Cuadro 1'!K72</f>
        <v>35.964239999999997</v>
      </c>
      <c r="Z55" s="4">
        <f>+'X - Cuadro 1'!L72</f>
        <v>4.3620299999999999</v>
      </c>
      <c r="AA55" s="4">
        <f>+'X - Cuadro 1'!M72</f>
        <v>160.55668</v>
      </c>
      <c r="AB55" s="4">
        <f>+'X - Cuadro 1'!N72</f>
        <v>112.55844999999999</v>
      </c>
      <c r="AC55" s="4">
        <f>+'X - Cuadro 1'!O72</f>
        <v>27.440472598769933</v>
      </c>
      <c r="AD55" s="4">
        <f>+'X - Cuadro 1'!P72</f>
        <v>629.06596259876994</v>
      </c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</row>
    <row r="56" spans="1:88" x14ac:dyDescent="0.25">
      <c r="A56" s="1">
        <v>2021</v>
      </c>
      <c r="B56" s="1" t="s">
        <v>20</v>
      </c>
      <c r="C56" s="4">
        <f>+'M - Cuadro 5'!H74</f>
        <v>449.2389</v>
      </c>
      <c r="D56" s="4">
        <f>+'M - Cuadro 5'!D74</f>
        <v>302.91433999999998</v>
      </c>
      <c r="E56" s="4">
        <f>+'M - Cuadro 5'!E74</f>
        <v>71.205129999999997</v>
      </c>
      <c r="F56" s="4">
        <f>+'M - Cuadro 5'!F74</f>
        <v>72.090879999999999</v>
      </c>
      <c r="G56" s="4">
        <f>+'M - Cuadro 5'!G74</f>
        <v>3.0285500000000001</v>
      </c>
      <c r="H56" s="4">
        <f>+'M - Cuadro 5'!I74</f>
        <v>64.017589999999998</v>
      </c>
      <c r="I56" s="4">
        <f>+'M - Cuadro 5'!J74</f>
        <v>77.330070000000006</v>
      </c>
      <c r="J56" s="4">
        <f>+'M - Cuadro 5'!K74</f>
        <v>49.81738</v>
      </c>
      <c r="K56" s="4">
        <f>+'M - Cuadro 5'!L74</f>
        <v>66.637619999999998</v>
      </c>
      <c r="L56" s="4">
        <f>+'M - Cuadro 5'!M74</f>
        <v>76.039109999999994</v>
      </c>
      <c r="M56" s="4">
        <f>+'M - Cuadro 5'!N74</f>
        <v>17.502859999999998</v>
      </c>
      <c r="N56" s="4">
        <f>+'M - Cuadro 5'!O74</f>
        <v>21.672327825904205</v>
      </c>
      <c r="O56" s="4">
        <f>+'M - Cuadro 5'!P74</f>
        <v>822.25585782590406</v>
      </c>
      <c r="P56" s="1">
        <f t="shared" si="0"/>
        <v>54</v>
      </c>
      <c r="Q56" s="4">
        <f>+'X - Cuadro 1'!C74</f>
        <v>135.46890999999999</v>
      </c>
      <c r="R56" s="4">
        <f>+'X - Cuadro 1'!H74</f>
        <v>111.1437</v>
      </c>
      <c r="S56" s="4">
        <f>+'X - Cuadro 1'!D74</f>
        <v>63.117629999999998</v>
      </c>
      <c r="T56" s="4">
        <f>+'X - Cuadro 1'!E74</f>
        <v>14.47261</v>
      </c>
      <c r="U56" s="4">
        <f>+'X - Cuadro 1'!F74</f>
        <v>32.428159999999998</v>
      </c>
      <c r="V56" s="4">
        <f>+'X - Cuadro 1'!G74</f>
        <v>1.1253</v>
      </c>
      <c r="W56" s="4">
        <f>+'X - Cuadro 1'!I74</f>
        <v>79.515860000000004</v>
      </c>
      <c r="X56" s="4">
        <f>+'X - Cuadro 1'!J74</f>
        <v>10.261139999999999</v>
      </c>
      <c r="Y56" s="4">
        <f>+'X - Cuadro 1'!K74</f>
        <v>33.919159999999998</v>
      </c>
      <c r="Z56" s="4">
        <f>+'X - Cuadro 1'!L74</f>
        <v>3.7080199999999999</v>
      </c>
      <c r="AA56" s="4">
        <f>+'X - Cuadro 1'!M74</f>
        <v>146.00873999999999</v>
      </c>
      <c r="AB56" s="4">
        <f>+'X - Cuadro 1'!N74</f>
        <v>96.183720000000008</v>
      </c>
      <c r="AC56" s="4">
        <f>+'X - Cuadro 1'!O74</f>
        <v>30.641723397883219</v>
      </c>
      <c r="AD56" s="4">
        <f>+'X - Cuadro 1'!P74</f>
        <v>646.85097339788319</v>
      </c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</row>
    <row r="57" spans="1:88" x14ac:dyDescent="0.25">
      <c r="B57" s="1" t="s">
        <v>21</v>
      </c>
      <c r="C57" s="4">
        <f>+'M - Cuadro 5'!H75</f>
        <v>524.10689000000002</v>
      </c>
      <c r="D57" s="4">
        <f>+'M - Cuadro 5'!D75</f>
        <v>360.04433999999998</v>
      </c>
      <c r="E57" s="4">
        <f>+'M - Cuadro 5'!E75</f>
        <v>81.527000000000001</v>
      </c>
      <c r="F57" s="4">
        <f>+'M - Cuadro 5'!F75</f>
        <v>79.259870000000006</v>
      </c>
      <c r="G57" s="4">
        <f>+'M - Cuadro 5'!G75</f>
        <v>3.2756799999999999</v>
      </c>
      <c r="H57" s="4">
        <f>+'M - Cuadro 5'!I75</f>
        <v>59.126869999999997</v>
      </c>
      <c r="I57" s="4">
        <f>+'M - Cuadro 5'!J75</f>
        <v>79.710040000000006</v>
      </c>
      <c r="J57" s="4">
        <f>+'M - Cuadro 5'!K75</f>
        <v>56.715719999999997</v>
      </c>
      <c r="K57" s="4">
        <f>+'M - Cuadro 5'!L75</f>
        <v>73.900639999999996</v>
      </c>
      <c r="L57" s="4">
        <f>+'M - Cuadro 5'!M75</f>
        <v>72.221770000000006</v>
      </c>
      <c r="M57" s="4">
        <f>+'M - Cuadro 5'!N75</f>
        <v>31.712789999999998</v>
      </c>
      <c r="N57" s="4">
        <f>+'M - Cuadro 5'!O75</f>
        <v>45.799869463642565</v>
      </c>
      <c r="O57" s="4">
        <f>+'M - Cuadro 5'!P75</f>
        <v>943.29458946364275</v>
      </c>
      <c r="P57" s="1">
        <f t="shared" si="0"/>
        <v>55</v>
      </c>
      <c r="Q57" s="4">
        <f>+'X - Cuadro 1'!C75</f>
        <v>119.85276</v>
      </c>
      <c r="R57" s="4">
        <f>+'X - Cuadro 1'!H75</f>
        <v>120.7701</v>
      </c>
      <c r="S57" s="4">
        <f>+'X - Cuadro 1'!D75</f>
        <v>69.386979999999994</v>
      </c>
      <c r="T57" s="4">
        <f>+'X - Cuadro 1'!E75</f>
        <v>14.92154</v>
      </c>
      <c r="U57" s="4">
        <f>+'X - Cuadro 1'!F75</f>
        <v>36.302500000000002</v>
      </c>
      <c r="V57" s="4">
        <f>+'X - Cuadro 1'!G75</f>
        <v>0.15908</v>
      </c>
      <c r="W57" s="4">
        <f>+'X - Cuadro 1'!I75</f>
        <v>96.417760000000001</v>
      </c>
      <c r="X57" s="4">
        <f>+'X - Cuadro 1'!J75</f>
        <v>10.939590000000001</v>
      </c>
      <c r="Y57" s="4">
        <f>+'X - Cuadro 1'!K75</f>
        <v>46.776449999999997</v>
      </c>
      <c r="Z57" s="4">
        <f>+'X - Cuadro 1'!L75</f>
        <v>4.2364100000000002</v>
      </c>
      <c r="AA57" s="4">
        <f>+'X - Cuadro 1'!M75</f>
        <v>180.59484</v>
      </c>
      <c r="AB57" s="4">
        <f>+'X - Cuadro 1'!N75</f>
        <v>155.73600999999999</v>
      </c>
      <c r="AC57" s="4">
        <f>+'X - Cuadro 1'!O75</f>
        <v>29.177365932010048</v>
      </c>
      <c r="AD57" s="4">
        <f>+'X - Cuadro 1'!P75</f>
        <v>764.50128593200998</v>
      </c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</row>
    <row r="58" spans="1:88" x14ac:dyDescent="0.25">
      <c r="B58" s="1" t="s">
        <v>22</v>
      </c>
      <c r="C58" s="4">
        <f>+'M - Cuadro 5'!H76</f>
        <v>623.28688</v>
      </c>
      <c r="D58" s="4">
        <f>+'M - Cuadro 5'!D76</f>
        <v>449.61518999999998</v>
      </c>
      <c r="E58" s="4">
        <f>+'M - Cuadro 5'!E76</f>
        <v>89.060850000000002</v>
      </c>
      <c r="F58" s="4">
        <f>+'M - Cuadro 5'!F76</f>
        <v>80.211950000000002</v>
      </c>
      <c r="G58" s="4">
        <f>+'M - Cuadro 5'!G76</f>
        <v>4.3988899999999997</v>
      </c>
      <c r="H58" s="4">
        <f>+'M - Cuadro 5'!I76</f>
        <v>64.792969999999997</v>
      </c>
      <c r="I58" s="4">
        <f>+'M - Cuadro 5'!J76</f>
        <v>76.129050000000007</v>
      </c>
      <c r="J58" s="4">
        <f>+'M - Cuadro 5'!K76</f>
        <v>46.44558</v>
      </c>
      <c r="K58" s="4">
        <f>+'M - Cuadro 5'!L76</f>
        <v>76.450379999999996</v>
      </c>
      <c r="L58" s="4">
        <f>+'M - Cuadro 5'!M76</f>
        <v>80.811480000000003</v>
      </c>
      <c r="M58" s="4">
        <f>+'M - Cuadro 5'!N76</f>
        <v>33.051949999999998</v>
      </c>
      <c r="N58" s="4">
        <f>+'M - Cuadro 5'!O76</f>
        <v>46.964210269891964</v>
      </c>
      <c r="O58" s="4">
        <f>+'M - Cuadro 5'!P76</f>
        <v>1047.932500269892</v>
      </c>
      <c r="P58" s="1">
        <f t="shared" si="0"/>
        <v>56</v>
      </c>
      <c r="Q58" s="4">
        <f>+'X - Cuadro 1'!C76</f>
        <v>141.10791</v>
      </c>
      <c r="R58" s="4">
        <f>+'X - Cuadro 1'!H76</f>
        <v>125.90509</v>
      </c>
      <c r="S58" s="4">
        <f>+'X - Cuadro 1'!D76</f>
        <v>72.542820000000006</v>
      </c>
      <c r="T58" s="4">
        <f>+'X - Cuadro 1'!E76</f>
        <v>15.5725</v>
      </c>
      <c r="U58" s="4">
        <f>+'X - Cuadro 1'!F76</f>
        <v>36.378459999999997</v>
      </c>
      <c r="V58" s="4">
        <f>+'X - Cuadro 1'!G76</f>
        <v>1.4113100000000001</v>
      </c>
      <c r="W58" s="4">
        <f>+'X - Cuadro 1'!I76</f>
        <v>78.120440000000002</v>
      </c>
      <c r="X58" s="4">
        <f>+'X - Cuadro 1'!J76</f>
        <v>10.22578</v>
      </c>
      <c r="Y58" s="4">
        <f>+'X - Cuadro 1'!K76</f>
        <v>44.259149999999998</v>
      </c>
      <c r="Z58" s="4">
        <f>+'X - Cuadro 1'!L76</f>
        <v>4.2222299999999997</v>
      </c>
      <c r="AA58" s="4">
        <f>+'X - Cuadro 1'!M76</f>
        <v>162.68028000000001</v>
      </c>
      <c r="AB58" s="4">
        <f>+'X - Cuadro 1'!N76</f>
        <v>141.06342000000001</v>
      </c>
      <c r="AC58" s="4">
        <f>+'X - Cuadro 1'!O76</f>
        <v>31.247396394523879</v>
      </c>
      <c r="AD58" s="4">
        <f>+'X - Cuadro 1'!P76</f>
        <v>738.83169639452399</v>
      </c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</row>
    <row r="59" spans="1:88" x14ac:dyDescent="0.25">
      <c r="B59" s="1" t="s">
        <v>23</v>
      </c>
      <c r="C59" s="4">
        <f>+'M - Cuadro 5'!H77</f>
        <v>730.75555999999995</v>
      </c>
      <c r="D59" s="4">
        <f>+'M - Cuadro 5'!D77</f>
        <v>544.70348000000001</v>
      </c>
      <c r="E59" s="4">
        <f>+'M - Cuadro 5'!E77</f>
        <v>99.594350000000006</v>
      </c>
      <c r="F59" s="4">
        <f>+'M - Cuadro 5'!F77</f>
        <v>85.285129999999995</v>
      </c>
      <c r="G59" s="4">
        <f>+'M - Cuadro 5'!G77</f>
        <v>1.1726000000000001</v>
      </c>
      <c r="H59" s="4">
        <f>+'M - Cuadro 5'!I77</f>
        <v>97.244950000000003</v>
      </c>
      <c r="I59" s="4">
        <f>+'M - Cuadro 5'!J77</f>
        <v>104.21747000000001</v>
      </c>
      <c r="J59" s="4">
        <f>+'M - Cuadro 5'!K77</f>
        <v>39.973970000000001</v>
      </c>
      <c r="K59" s="4">
        <f>+'M - Cuadro 5'!L77</f>
        <v>98.773499999999999</v>
      </c>
      <c r="L59" s="4">
        <f>+'M - Cuadro 5'!M77</f>
        <v>88.696979999999996</v>
      </c>
      <c r="M59" s="4">
        <f>+'M - Cuadro 5'!N77</f>
        <v>17.07058</v>
      </c>
      <c r="N59" s="4">
        <f>+'M - Cuadro 5'!O77</f>
        <v>63.812322052594396</v>
      </c>
      <c r="O59" s="4">
        <f>+'M - Cuadro 5'!P77</f>
        <v>1240.5453320525944</v>
      </c>
      <c r="P59" s="1">
        <f t="shared" si="0"/>
        <v>57</v>
      </c>
      <c r="Q59" s="4">
        <f>+'X - Cuadro 1'!C77</f>
        <v>104.62367999999999</v>
      </c>
      <c r="R59" s="4">
        <f>+'X - Cuadro 1'!H77</f>
        <v>132.77978999999999</v>
      </c>
      <c r="S59" s="4">
        <f>+'X - Cuadro 1'!D77</f>
        <v>75.76491</v>
      </c>
      <c r="T59" s="4">
        <f>+'X - Cuadro 1'!E77</f>
        <v>16.22747</v>
      </c>
      <c r="U59" s="4">
        <f>+'X - Cuadro 1'!F77</f>
        <v>38.429580000000001</v>
      </c>
      <c r="V59" s="4">
        <f>+'X - Cuadro 1'!G77</f>
        <v>2.3578299999999999</v>
      </c>
      <c r="W59" s="4">
        <f>+'X - Cuadro 1'!I77</f>
        <v>134.15969000000001</v>
      </c>
      <c r="X59" s="4">
        <f>+'X - Cuadro 1'!J77</f>
        <v>13.09446</v>
      </c>
      <c r="Y59" s="4">
        <f>+'X - Cuadro 1'!K77</f>
        <v>33.795679999999997</v>
      </c>
      <c r="Z59" s="4">
        <f>+'X - Cuadro 1'!L77</f>
        <v>4.6019500000000004</v>
      </c>
      <c r="AA59" s="4">
        <f>+'X - Cuadro 1'!M77</f>
        <v>145.3956</v>
      </c>
      <c r="AB59" s="4">
        <f>+'X - Cuadro 1'!N77</f>
        <v>135.72809999999998</v>
      </c>
      <c r="AC59" s="4">
        <f>+'X - Cuadro 1'!O77</f>
        <v>30.183367345167305</v>
      </c>
      <c r="AD59" s="4">
        <f>+'X - Cuadro 1'!P77</f>
        <v>734.36231734516741</v>
      </c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</row>
    <row r="60" spans="1:88" x14ac:dyDescent="0.25">
      <c r="A60" s="1">
        <v>2022</v>
      </c>
      <c r="B60" s="1" t="s">
        <v>20</v>
      </c>
      <c r="C60" s="4">
        <f>+'M - Cuadro 5'!H79</f>
        <v>736.16646000000003</v>
      </c>
      <c r="D60" s="4">
        <f>+'M - Cuadro 5'!D79</f>
        <v>524.46420000000001</v>
      </c>
      <c r="E60" s="4">
        <f>+'M - Cuadro 5'!E79</f>
        <v>118.05963</v>
      </c>
      <c r="F60" s="4">
        <f>+'M - Cuadro 5'!F79</f>
        <v>91.270079999999993</v>
      </c>
      <c r="G60" s="4">
        <f>+'M - Cuadro 5'!G79</f>
        <v>2.3725499999999999</v>
      </c>
      <c r="H60" s="4">
        <f>+'M - Cuadro 5'!I79</f>
        <v>166.29930999999999</v>
      </c>
      <c r="I60" s="4">
        <f>+'M - Cuadro 5'!J79</f>
        <v>100.81854</v>
      </c>
      <c r="J60" s="4">
        <f>+'M - Cuadro 5'!K79</f>
        <v>55.647269999999999</v>
      </c>
      <c r="K60" s="4">
        <f>+'M - Cuadro 5'!L79</f>
        <v>86.996120000000005</v>
      </c>
      <c r="L60" s="4">
        <f>+'M - Cuadro 5'!M79</f>
        <v>73.744820000000004</v>
      </c>
      <c r="M60" s="4">
        <f>+'M - Cuadro 5'!N79</f>
        <v>20.996580000000002</v>
      </c>
      <c r="N60" s="4">
        <f>+'M - Cuadro 5'!O79</f>
        <v>41.070078340325921</v>
      </c>
      <c r="O60" s="4">
        <f>+'M - Cuadro 5'!P79</f>
        <v>1281.7391783403259</v>
      </c>
      <c r="P60" s="1">
        <f t="shared" si="0"/>
        <v>58</v>
      </c>
      <c r="Q60" s="4">
        <f>+'X - Cuadro 1'!C79</f>
        <v>146.74845999999999</v>
      </c>
      <c r="R60" s="4">
        <f>+'X - Cuadro 1'!H79</f>
        <v>145.68083999999999</v>
      </c>
      <c r="S60" s="4">
        <f>+'X - Cuadro 1'!D79</f>
        <v>78.252290000000002</v>
      </c>
      <c r="T60" s="4">
        <f>+'X - Cuadro 1'!E79</f>
        <v>26.831289999999999</v>
      </c>
      <c r="U60" s="4">
        <f>+'X - Cuadro 1'!F79</f>
        <v>39.318199999999997</v>
      </c>
      <c r="V60" s="4">
        <f>+'X - Cuadro 1'!G79</f>
        <v>1.2790600000000001</v>
      </c>
      <c r="W60" s="4">
        <f>+'X - Cuadro 1'!I79</f>
        <v>177.25402</v>
      </c>
      <c r="X60" s="4">
        <f>+'X - Cuadro 1'!J79</f>
        <v>10.71382</v>
      </c>
      <c r="Y60" s="4">
        <f>+'X - Cuadro 1'!K79</f>
        <v>29.52084</v>
      </c>
      <c r="Z60" s="4">
        <f>+'X - Cuadro 1'!L79</f>
        <v>3.7858900000000002</v>
      </c>
      <c r="AA60" s="4">
        <f>+'X - Cuadro 1'!M79</f>
        <v>134.46796000000001</v>
      </c>
      <c r="AB60" s="4">
        <f>+'X - Cuadro 1'!N79</f>
        <v>148.48869000000002</v>
      </c>
      <c r="AC60" s="4">
        <f>+'X - Cuadro 1'!O79</f>
        <v>35.075253977554638</v>
      </c>
      <c r="AD60" s="4">
        <f>+'X - Cuadro 1'!P79</f>
        <v>831.73577397755469</v>
      </c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</row>
    <row r="61" spans="1:88" x14ac:dyDescent="0.25">
      <c r="B61" s="1" t="s">
        <v>21</v>
      </c>
      <c r="C61" s="4">
        <f>+'M - Cuadro 5'!H80</f>
        <v>689.11690999999996</v>
      </c>
      <c r="D61" s="4">
        <f>+'M - Cuadro 5'!D80</f>
        <v>458.15492</v>
      </c>
      <c r="E61" s="4">
        <f>+'M - Cuadro 5'!E80</f>
        <v>130.35351</v>
      </c>
      <c r="F61" s="4">
        <f>+'M - Cuadro 5'!F80</f>
        <v>96.011960000000002</v>
      </c>
      <c r="G61" s="4">
        <f>+'M - Cuadro 5'!G80</f>
        <v>4.5965199999999999</v>
      </c>
      <c r="H61" s="4">
        <f>+'M - Cuadro 5'!I80</f>
        <v>259.52395000000001</v>
      </c>
      <c r="I61" s="4">
        <f>+'M - Cuadro 5'!J80</f>
        <v>97.716329999999999</v>
      </c>
      <c r="J61" s="4">
        <f>+'M - Cuadro 5'!K80</f>
        <v>44.805070000000001</v>
      </c>
      <c r="K61" s="4">
        <f>+'M - Cuadro 5'!L80</f>
        <v>89.762630000000001</v>
      </c>
      <c r="L61" s="4">
        <f>+'M - Cuadro 5'!M80</f>
        <v>71.870379999999997</v>
      </c>
      <c r="M61" s="4">
        <f>+'M - Cuadro 5'!N80</f>
        <v>51.467100000000002</v>
      </c>
      <c r="N61" s="4">
        <f>+'M - Cuadro 5'!O80</f>
        <v>55.010048957346974</v>
      </c>
      <c r="O61" s="4">
        <f>+'M - Cuadro 5'!P80</f>
        <v>1359.2724189573471</v>
      </c>
      <c r="P61" s="1">
        <f t="shared" si="0"/>
        <v>59</v>
      </c>
      <c r="Q61" s="4">
        <f>+'X - Cuadro 1'!C80</f>
        <v>156.68329</v>
      </c>
      <c r="R61" s="4">
        <f>+'X - Cuadro 1'!H80</f>
        <v>146.04336000000001</v>
      </c>
      <c r="S61" s="4">
        <f>+'X - Cuadro 1'!D80</f>
        <v>81.361639999999994</v>
      </c>
      <c r="T61" s="4">
        <f>+'X - Cuadro 1'!E80</f>
        <v>18.175409999999999</v>
      </c>
      <c r="U61" s="4">
        <f>+'X - Cuadro 1'!F80</f>
        <v>46.328879999999998</v>
      </c>
      <c r="V61" s="4">
        <f>+'X - Cuadro 1'!G80</f>
        <v>0.17743</v>
      </c>
      <c r="W61" s="4">
        <f>+'X - Cuadro 1'!I80</f>
        <v>219.79848000000001</v>
      </c>
      <c r="X61" s="4">
        <f>+'X - Cuadro 1'!J80</f>
        <v>11.702199999999999</v>
      </c>
      <c r="Y61" s="4">
        <f>+'X - Cuadro 1'!K80</f>
        <v>38.431319999999999</v>
      </c>
      <c r="Z61" s="4">
        <f>+'X - Cuadro 1'!L80</f>
        <v>4.4312899999999997</v>
      </c>
      <c r="AA61" s="4">
        <f>+'X - Cuadro 1'!M80</f>
        <v>175.90798000000001</v>
      </c>
      <c r="AB61" s="4">
        <f>+'X - Cuadro 1'!N80</f>
        <v>222.17021</v>
      </c>
      <c r="AC61" s="4">
        <f>+'X - Cuadro 1'!O80</f>
        <v>30.929256892191486</v>
      </c>
      <c r="AD61" s="4">
        <f>+'X - Cuadro 1'!P80</f>
        <v>1006.0973868921915</v>
      </c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</row>
    <row r="62" spans="1:88" x14ac:dyDescent="0.25">
      <c r="B62" s="1" t="s">
        <v>22</v>
      </c>
      <c r="C62" s="4">
        <f>+'M - Cuadro 5'!H81</f>
        <v>689.86816999999996</v>
      </c>
      <c r="D62" s="4">
        <f>+'M - Cuadro 5'!D81</f>
        <v>458.07740000000001</v>
      </c>
      <c r="E62" s="4">
        <f>+'M - Cuadro 5'!E81</f>
        <v>127.96510000000001</v>
      </c>
      <c r="F62" s="4">
        <f>+'M - Cuadro 5'!F81</f>
        <v>99.814819999999997</v>
      </c>
      <c r="G62" s="4">
        <f>+'M - Cuadro 5'!G81</f>
        <v>4.0108499999999996</v>
      </c>
      <c r="H62" s="4">
        <f>+'M - Cuadro 5'!I81</f>
        <v>257.90744999999998</v>
      </c>
      <c r="I62" s="4">
        <f>+'M - Cuadro 5'!J81</f>
        <v>96.015770000000003</v>
      </c>
      <c r="J62" s="4">
        <f>+'M - Cuadro 5'!K81</f>
        <v>58.853360000000002</v>
      </c>
      <c r="K62" s="4">
        <f>+'M - Cuadro 5'!L81</f>
        <v>88.930490000000006</v>
      </c>
      <c r="L62" s="4">
        <f>+'M - Cuadro 5'!M81</f>
        <v>77.088120000000004</v>
      </c>
      <c r="M62" s="4">
        <f>+'M - Cuadro 5'!N81</f>
        <v>48.15663</v>
      </c>
      <c r="N62" s="4">
        <f>+'M - Cuadro 5'!O81</f>
        <v>56.691359311542016</v>
      </c>
      <c r="O62" s="4">
        <f>+'M - Cuadro 5'!P81</f>
        <v>1373.5113493115421</v>
      </c>
      <c r="P62" s="1">
        <f t="shared" si="0"/>
        <v>60</v>
      </c>
      <c r="Q62" s="4">
        <f>+'X - Cuadro 1'!C81</f>
        <v>151.70812000000001</v>
      </c>
      <c r="R62" s="4">
        <f>+'X - Cuadro 1'!H81</f>
        <v>152.19630000000001</v>
      </c>
      <c r="S62" s="4">
        <f>+'X - Cuadro 1'!D81</f>
        <v>81.317769999999996</v>
      </c>
      <c r="T62" s="4">
        <f>+'X - Cuadro 1'!E81</f>
        <v>25.164770000000001</v>
      </c>
      <c r="U62" s="4">
        <f>+'X - Cuadro 1'!F81</f>
        <v>43.758960000000002</v>
      </c>
      <c r="V62" s="4">
        <f>+'X - Cuadro 1'!G81</f>
        <v>1.9548000000000001</v>
      </c>
      <c r="W62" s="4">
        <f>+'X - Cuadro 1'!I81</f>
        <v>291.67</v>
      </c>
      <c r="X62" s="4">
        <f>+'X - Cuadro 1'!J81</f>
        <v>12.24057</v>
      </c>
      <c r="Y62" s="4">
        <f>+'X - Cuadro 1'!K81</f>
        <v>39.890009999999997</v>
      </c>
      <c r="Z62" s="4">
        <f>+'X - Cuadro 1'!L81</f>
        <v>4.37845</v>
      </c>
      <c r="AA62" s="4">
        <f>+'X - Cuadro 1'!M81</f>
        <v>175.53047000000001</v>
      </c>
      <c r="AB62" s="4">
        <f>+'X - Cuadro 1'!N81</f>
        <v>192.88036999999997</v>
      </c>
      <c r="AC62" s="4">
        <f>+'X - Cuadro 1'!O81</f>
        <v>31.868509287058565</v>
      </c>
      <c r="AD62" s="4">
        <f>+'X - Cuadro 1'!P81</f>
        <v>1052.3627992870586</v>
      </c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</row>
    <row r="63" spans="1:88" x14ac:dyDescent="0.25">
      <c r="B63" s="1" t="s">
        <v>23</v>
      </c>
      <c r="C63" s="4">
        <f>+'M - Cuadro 5'!H82</f>
        <v>605.42718000000002</v>
      </c>
      <c r="D63" s="4">
        <f>+'M - Cuadro 5'!D82</f>
        <v>381.12196</v>
      </c>
      <c r="E63" s="4">
        <f>+'M - Cuadro 5'!E82</f>
        <v>125.66674999999999</v>
      </c>
      <c r="F63" s="4">
        <f>+'M - Cuadro 5'!F82</f>
        <v>97.277240000000006</v>
      </c>
      <c r="G63" s="4">
        <f>+'M - Cuadro 5'!G82</f>
        <v>1.3612299999999999</v>
      </c>
      <c r="H63" s="4">
        <f>+'M - Cuadro 5'!I82</f>
        <v>277.71080000000001</v>
      </c>
      <c r="I63" s="4">
        <f>+'M - Cuadro 5'!J82</f>
        <v>97.166020000000003</v>
      </c>
      <c r="J63" s="4">
        <f>+'M - Cuadro 5'!K82</f>
        <v>55.622689999999999</v>
      </c>
      <c r="K63" s="4">
        <f>+'M - Cuadro 5'!L82</f>
        <v>141.042</v>
      </c>
      <c r="L63" s="4">
        <f>+'M - Cuadro 5'!M82</f>
        <v>84.176240000000007</v>
      </c>
      <c r="M63" s="4">
        <f>+'M - Cuadro 5'!N82</f>
        <v>27.83633</v>
      </c>
      <c r="N63" s="4">
        <f>+'M - Cuadro 5'!O82</f>
        <v>81.90574108564914</v>
      </c>
      <c r="O63" s="4">
        <f>+'M - Cuadro 5'!P82</f>
        <v>1370.8870010856492</v>
      </c>
      <c r="P63" s="1">
        <f t="shared" si="0"/>
        <v>61</v>
      </c>
      <c r="Q63" s="4">
        <f>+'X - Cuadro 1'!C82</f>
        <v>134.45183</v>
      </c>
      <c r="R63" s="4">
        <f>+'X - Cuadro 1'!H82</f>
        <v>153.88758999999999</v>
      </c>
      <c r="S63" s="4">
        <f>+'X - Cuadro 1'!D82</f>
        <v>85.060010000000005</v>
      </c>
      <c r="T63" s="4">
        <f>+'X - Cuadro 1'!E82</f>
        <v>25.70871</v>
      </c>
      <c r="U63" s="4">
        <f>+'X - Cuadro 1'!F82</f>
        <v>40.317399999999999</v>
      </c>
      <c r="V63" s="4">
        <f>+'X - Cuadro 1'!G82</f>
        <v>2.8014700000000001</v>
      </c>
      <c r="W63" s="4">
        <f>+'X - Cuadro 1'!I82</f>
        <v>303.15780999999998</v>
      </c>
      <c r="X63" s="4">
        <f>+'X - Cuadro 1'!J82</f>
        <v>15.5274</v>
      </c>
      <c r="Y63" s="4">
        <f>+'X - Cuadro 1'!K82</f>
        <v>31.6721</v>
      </c>
      <c r="Z63" s="4">
        <f>+'X - Cuadro 1'!L82</f>
        <v>4.6755800000000001</v>
      </c>
      <c r="AA63" s="4">
        <f>+'X - Cuadro 1'!M82</f>
        <v>143.00704999999999</v>
      </c>
      <c r="AB63" s="4">
        <f>+'X - Cuadro 1'!N82</f>
        <v>178.11375999999998</v>
      </c>
      <c r="AC63" s="4">
        <f>+'X - Cuadro 1'!O82</f>
        <v>31.617885856245152</v>
      </c>
      <c r="AD63" s="4">
        <f>+'X - Cuadro 1'!P82</f>
        <v>996.11100585624501</v>
      </c>
    </row>
    <row r="64" spans="1:88" x14ac:dyDescent="0.25">
      <c r="A64" s="1">
        <v>2023</v>
      </c>
      <c r="B64" s="1" t="s">
        <v>20</v>
      </c>
      <c r="C64" s="4">
        <f>+'M - Cuadro 5'!H84</f>
        <v>590.54597999999999</v>
      </c>
      <c r="D64" s="4">
        <f>+'M - Cuadro 5'!D84</f>
        <v>367.05041</v>
      </c>
      <c r="E64" s="4">
        <f>+'M - Cuadro 5'!E84</f>
        <v>125.45536</v>
      </c>
      <c r="F64" s="4">
        <f>+'M - Cuadro 5'!F84</f>
        <v>95.651049999999998</v>
      </c>
      <c r="G64" s="4">
        <f>+'M - Cuadro 5'!G84</f>
        <v>2.38916</v>
      </c>
      <c r="H64" s="4">
        <f>+'M - Cuadro 5'!I84</f>
        <v>266.87373000000002</v>
      </c>
      <c r="I64" s="4">
        <f>+'M - Cuadro 5'!J84</f>
        <v>115.88095</v>
      </c>
      <c r="J64" s="4">
        <f>+'M - Cuadro 5'!K84</f>
        <v>56.220080000000003</v>
      </c>
      <c r="K64" s="4">
        <f>+'M - Cuadro 5'!L84</f>
        <v>100.81076</v>
      </c>
      <c r="L64" s="4">
        <f>+'M - Cuadro 5'!M84</f>
        <v>74.225669999999994</v>
      </c>
      <c r="M64" s="4">
        <f>+'M - Cuadro 5'!N84</f>
        <v>29.53351</v>
      </c>
      <c r="N64" s="4">
        <f>+'M - Cuadro 5'!O84</f>
        <v>49.54519220551267</v>
      </c>
      <c r="O64" s="4">
        <f>+'M - Cuadro 5'!P84</f>
        <v>1283.6358722055127</v>
      </c>
      <c r="P64" s="1">
        <f t="shared" si="0"/>
        <v>62</v>
      </c>
      <c r="Q64" s="4">
        <f>+'X - Cuadro 1'!C84</f>
        <v>130.48517000000001</v>
      </c>
      <c r="R64" s="4">
        <f>+'X - Cuadro 1'!H84</f>
        <v>160.14014</v>
      </c>
      <c r="S64" s="4">
        <f>+'X - Cuadro 1'!D84</f>
        <v>81.720370000000003</v>
      </c>
      <c r="T64" s="4">
        <f>+'X - Cuadro 1'!E84</f>
        <v>31.320360000000001</v>
      </c>
      <c r="U64" s="4">
        <f>+'X - Cuadro 1'!F84</f>
        <v>45.954770000000003</v>
      </c>
      <c r="V64" s="4">
        <f>+'X - Cuadro 1'!G84</f>
        <v>1.1446400000000001</v>
      </c>
      <c r="W64" s="4">
        <f>+'X - Cuadro 1'!I84</f>
        <v>356.84606000000002</v>
      </c>
      <c r="X64" s="4">
        <f>+'X - Cuadro 1'!J84</f>
        <v>11.2255</v>
      </c>
      <c r="Y64" s="4">
        <f>+'X - Cuadro 1'!K84</f>
        <v>31.98058</v>
      </c>
      <c r="Z64" s="4">
        <f>+'X - Cuadro 1'!L84</f>
        <v>3.9032499999999999</v>
      </c>
      <c r="AA64" s="4">
        <f>+'X - Cuadro 1'!M84</f>
        <v>133.31627</v>
      </c>
      <c r="AB64" s="4">
        <f>+'X - Cuadro 1'!N84</f>
        <v>163.61786999999998</v>
      </c>
      <c r="AC64" s="4">
        <f>+'X - Cuadro 1'!O84</f>
        <v>38.343681264971536</v>
      </c>
      <c r="AD64" s="4">
        <f>+'X - Cuadro 1'!P84</f>
        <v>1029.8585212649716</v>
      </c>
    </row>
    <row r="65" spans="1:30" x14ac:dyDescent="0.25">
      <c r="B65" s="1" t="s">
        <v>21</v>
      </c>
      <c r="C65" s="4">
        <f>+'M - Cuadro 5'!H85</f>
        <v>635.32849999999996</v>
      </c>
      <c r="D65" s="4">
        <f>+'M - Cuadro 5'!D85</f>
        <v>397.72091</v>
      </c>
      <c r="E65" s="4">
        <f>+'M - Cuadro 5'!E85</f>
        <v>135.55441999999999</v>
      </c>
      <c r="F65" s="4">
        <f>+'M - Cuadro 5'!F85</f>
        <v>96.861019999999996</v>
      </c>
      <c r="G65" s="4">
        <f>+'M - Cuadro 5'!G85</f>
        <v>5.1921499999999998</v>
      </c>
      <c r="H65" s="4">
        <f>+'M - Cuadro 5'!I85</f>
        <v>286.98925000000003</v>
      </c>
      <c r="I65" s="4">
        <f>+'M - Cuadro 5'!J85</f>
        <v>105.94319</v>
      </c>
      <c r="J65" s="4">
        <f>+'M - Cuadro 5'!K85</f>
        <v>45.678420000000003</v>
      </c>
      <c r="K65" s="4">
        <f>+'M - Cuadro 5'!L85</f>
        <v>109.88357000000001</v>
      </c>
      <c r="L65" s="4">
        <f>+'M - Cuadro 5'!M85</f>
        <v>66.466610000000003</v>
      </c>
      <c r="M65" s="4">
        <f>+'M - Cuadro 5'!N85</f>
        <v>55.332769999999996</v>
      </c>
      <c r="N65" s="4">
        <f>+'M - Cuadro 5'!O85</f>
        <v>69.19413289490511</v>
      </c>
      <c r="O65" s="4">
        <f>+'M - Cuadro 5'!P85</f>
        <v>1374.8164428949049</v>
      </c>
      <c r="P65" s="1">
        <f t="shared" si="0"/>
        <v>63</v>
      </c>
      <c r="Q65" s="4">
        <f>+'X - Cuadro 1'!C85</f>
        <v>133.82282000000001</v>
      </c>
      <c r="R65" s="4">
        <f>+'X - Cuadro 1'!H85</f>
        <v>145.9469</v>
      </c>
      <c r="S65" s="4">
        <f>+'X - Cuadro 1'!D85</f>
        <v>82.573059999999998</v>
      </c>
      <c r="T65" s="4">
        <f>+'X - Cuadro 1'!E85</f>
        <v>21.00094</v>
      </c>
      <c r="U65" s="4">
        <f>+'X - Cuadro 1'!F85</f>
        <v>42.230249999999998</v>
      </c>
      <c r="V65" s="4">
        <f>+'X - Cuadro 1'!G85</f>
        <v>0.14265</v>
      </c>
      <c r="W65" s="4">
        <f>+'X - Cuadro 1'!I85</f>
        <v>296.61365000000001</v>
      </c>
      <c r="X65" s="4">
        <f>+'X - Cuadro 1'!J85</f>
        <v>11.332459999999999</v>
      </c>
      <c r="Y65" s="4">
        <f>+'X - Cuadro 1'!K85</f>
        <v>41.597659999999998</v>
      </c>
      <c r="Z65" s="4">
        <f>+'X - Cuadro 1'!L85</f>
        <v>4.4756</v>
      </c>
      <c r="AA65" s="4">
        <f>+'X - Cuadro 1'!M85</f>
        <v>170.40626</v>
      </c>
      <c r="AB65" s="4">
        <f>+'X - Cuadro 1'!N85</f>
        <v>240.57512000000003</v>
      </c>
      <c r="AC65" s="4">
        <f>+'X - Cuadro 1'!O85</f>
        <v>34.021667605137992</v>
      </c>
      <c r="AD65" s="4">
        <f>+'X - Cuadro 1'!P85</f>
        <v>1078.7921376051381</v>
      </c>
    </row>
    <row r="66" spans="1:30" x14ac:dyDescent="0.25">
      <c r="B66" s="1" t="s">
        <v>22</v>
      </c>
      <c r="C66" s="4">
        <f>+'M - Cuadro 5'!H86</f>
        <v>627.33840999999995</v>
      </c>
      <c r="D66" s="4">
        <f>+'M - Cuadro 5'!D86</f>
        <v>379.56691999999998</v>
      </c>
      <c r="E66" s="4">
        <f>+'M - Cuadro 5'!E86</f>
        <v>139.15225000000001</v>
      </c>
      <c r="F66" s="4">
        <f>+'M - Cuadro 5'!F86</f>
        <v>104.09386000000001</v>
      </c>
      <c r="G66" s="4">
        <f>+'M - Cuadro 5'!G86</f>
        <v>4.5253800000000002</v>
      </c>
      <c r="H66" s="4">
        <f>+'M - Cuadro 5'!I86</f>
        <v>318.28048000000001</v>
      </c>
      <c r="I66" s="4">
        <f>+'M - Cuadro 5'!J86</f>
        <v>108.35791</v>
      </c>
      <c r="J66" s="4">
        <f>+'M - Cuadro 5'!K86</f>
        <v>52.41648</v>
      </c>
      <c r="K66" s="4">
        <f>+'M - Cuadro 5'!L86</f>
        <v>133.81877</v>
      </c>
      <c r="L66" s="4">
        <f>+'M - Cuadro 5'!M86</f>
        <v>72.984260000000006</v>
      </c>
      <c r="M66" s="4">
        <f>+'M - Cuadro 5'!N86</f>
        <v>58.495350000000002</v>
      </c>
      <c r="N66" s="4">
        <f>+'M - Cuadro 5'!O86</f>
        <v>63.840320921826077</v>
      </c>
      <c r="O66" s="4">
        <f>+'M - Cuadro 5'!P86</f>
        <v>1435.5319809218261</v>
      </c>
      <c r="P66" s="1">
        <f t="shared" si="0"/>
        <v>64</v>
      </c>
      <c r="Q66" s="4">
        <f>+'X - Cuadro 1'!C86</f>
        <v>155.03328999999999</v>
      </c>
      <c r="R66" s="4">
        <f>+'X - Cuadro 1'!H86</f>
        <v>152.20952</v>
      </c>
      <c r="S66" s="4">
        <f>+'X - Cuadro 1'!D86</f>
        <v>78.983199999999997</v>
      </c>
      <c r="T66" s="4">
        <f>+'X - Cuadro 1'!E86</f>
        <v>27.010490000000001</v>
      </c>
      <c r="U66" s="4">
        <f>+'X - Cuadro 1'!F86</f>
        <v>44.007019999999997</v>
      </c>
      <c r="V66" s="4">
        <f>+'X - Cuadro 1'!G86</f>
        <v>2.2088100000000002</v>
      </c>
      <c r="W66" s="4">
        <f>+'X - Cuadro 1'!I86</f>
        <v>379.18306999999999</v>
      </c>
      <c r="X66" s="4">
        <f>+'X - Cuadro 1'!J86</f>
        <v>14.626060000000001</v>
      </c>
      <c r="Y66" s="4">
        <f>+'X - Cuadro 1'!K86</f>
        <v>38.692169999999997</v>
      </c>
      <c r="Z66" s="4">
        <f>+'X - Cuadro 1'!L86</f>
        <v>4.47478</v>
      </c>
      <c r="AA66" s="4">
        <f>+'X - Cuadro 1'!M86</f>
        <v>157.21681000000001</v>
      </c>
      <c r="AB66" s="4">
        <f>+'X - Cuadro 1'!N86</f>
        <v>197.77646000000001</v>
      </c>
      <c r="AC66" s="4">
        <f>+'X - Cuadro 1'!O86</f>
        <v>31.541413156486978</v>
      </c>
      <c r="AD66" s="4">
        <f>+'X - Cuadro 1'!P86</f>
        <v>1130.7535731564872</v>
      </c>
    </row>
    <row r="67" spans="1:30" x14ac:dyDescent="0.25">
      <c r="B67" s="1" t="s">
        <v>23</v>
      </c>
      <c r="C67" s="4">
        <f>+'M - Cuadro 5'!H87</f>
        <v>641.33226000000002</v>
      </c>
      <c r="D67" s="4">
        <f>+'M - Cuadro 5'!D87</f>
        <v>382.93943999999999</v>
      </c>
      <c r="E67" s="4">
        <f>+'M - Cuadro 5'!E87</f>
        <v>156.10399000000001</v>
      </c>
      <c r="F67" s="4">
        <f>+'M - Cuadro 5'!F87</f>
        <v>100.71666</v>
      </c>
      <c r="G67" s="4">
        <f>+'M - Cuadro 5'!G87</f>
        <v>1.5721700000000001</v>
      </c>
      <c r="H67" s="4">
        <f>+'M - Cuadro 5'!I87</f>
        <v>374.26420000000002</v>
      </c>
      <c r="I67" s="4">
        <f>+'M - Cuadro 5'!J87</f>
        <v>115.65707999999999</v>
      </c>
      <c r="J67" s="4">
        <f>+'M - Cuadro 5'!K87</f>
        <v>58.642200000000003</v>
      </c>
      <c r="K67" s="4">
        <f>+'M - Cuadro 5'!L87</f>
        <v>147.69154</v>
      </c>
      <c r="L67" s="4">
        <f>+'M - Cuadro 5'!M87</f>
        <v>84.281189999999995</v>
      </c>
      <c r="M67" s="4">
        <f>+'M - Cuadro 5'!N87</f>
        <v>54.591770000000004</v>
      </c>
      <c r="N67" s="4">
        <f>+'M - Cuadro 5'!O87</f>
        <v>70.197268678945633</v>
      </c>
      <c r="O67" s="4">
        <f>+'M - Cuadro 5'!P87</f>
        <v>1546.6575086789455</v>
      </c>
      <c r="P67" s="1">
        <f t="shared" si="0"/>
        <v>65</v>
      </c>
      <c r="Q67" s="4">
        <f>+'X - Cuadro 1'!C87</f>
        <v>119.5676</v>
      </c>
      <c r="R67" s="4">
        <f>+'X - Cuadro 1'!H87</f>
        <v>161.83076</v>
      </c>
      <c r="S67" s="4">
        <f>+'X - Cuadro 1'!D87</f>
        <v>87.796449999999993</v>
      </c>
      <c r="T67" s="4">
        <f>+'X - Cuadro 1'!E87</f>
        <v>27.072980000000001</v>
      </c>
      <c r="U67" s="4">
        <f>+'X - Cuadro 1'!F87</f>
        <v>44.579059999999998</v>
      </c>
      <c r="V67" s="4">
        <f>+'X - Cuadro 1'!G87</f>
        <v>2.3822700000000001</v>
      </c>
      <c r="W67" s="4">
        <f>+'X - Cuadro 1'!I87</f>
        <v>340.84487999999999</v>
      </c>
      <c r="X67" s="4">
        <f>+'X - Cuadro 1'!J87</f>
        <v>14.630509999999999</v>
      </c>
      <c r="Y67" s="4">
        <f>+'X - Cuadro 1'!K87</f>
        <v>34.958550000000002</v>
      </c>
      <c r="Z67" s="4">
        <f>+'X - Cuadro 1'!L87</f>
        <v>4.8345500000000001</v>
      </c>
      <c r="AA67" s="4">
        <f>+'X - Cuadro 1'!M87</f>
        <v>143.42429999999999</v>
      </c>
      <c r="AB67" s="4">
        <f>+'X - Cuadro 1'!N87</f>
        <v>201.98107999999999</v>
      </c>
      <c r="AC67" s="4">
        <f>+'X - Cuadro 1'!O87</f>
        <v>32.55164368525125</v>
      </c>
      <c r="AD67" s="4">
        <f>+'X - Cuadro 1'!P87</f>
        <v>1054.6238736852513</v>
      </c>
    </row>
    <row r="68" spans="1:30" x14ac:dyDescent="0.25">
      <c r="A68" s="1">
        <v>2024</v>
      </c>
      <c r="B68" s="1" t="s">
        <v>20</v>
      </c>
      <c r="C68" s="4">
        <f>+'M - Cuadro 5'!H89</f>
        <v>652.96864000000005</v>
      </c>
      <c r="D68" s="4">
        <f>+'M - Cuadro 5'!D89</f>
        <v>400.97910000000002</v>
      </c>
      <c r="E68" s="4">
        <f>+'M - Cuadro 5'!E89</f>
        <v>152.19567000000001</v>
      </c>
      <c r="F68" s="4">
        <f>+'M - Cuadro 5'!F89</f>
        <v>97.118260000000006</v>
      </c>
      <c r="G68" s="4">
        <f>+'M - Cuadro 5'!G89</f>
        <v>2.6756099999999998</v>
      </c>
      <c r="H68" s="4">
        <f>+'M - Cuadro 5'!I89</f>
        <v>404.03212000000002</v>
      </c>
      <c r="I68" s="4">
        <f>+'M - Cuadro 5'!J89</f>
        <v>126.15761000000001</v>
      </c>
      <c r="J68" s="4">
        <f>+'M - Cuadro 5'!K89</f>
        <v>55.720370000000003</v>
      </c>
      <c r="K68" s="4">
        <f>+'M - Cuadro 5'!L89</f>
        <v>117.92480999999999</v>
      </c>
      <c r="L68" s="4">
        <f>+'M - Cuadro 5'!M89</f>
        <v>64.269170000000003</v>
      </c>
      <c r="M68" s="4">
        <f>+'M - Cuadro 5'!N89</f>
        <v>31.865829999999999</v>
      </c>
      <c r="N68" s="4">
        <f>+'M - Cuadro 5'!O89</f>
        <v>52.771057850146853</v>
      </c>
      <c r="O68" s="4">
        <f>+'M - Cuadro 5'!P89</f>
        <v>1505.709607850147</v>
      </c>
      <c r="P68" s="1">
        <f t="shared" si="0"/>
        <v>66</v>
      </c>
      <c r="Q68" s="4">
        <f>+'X - Cuadro 1'!C89</f>
        <v>124.76357</v>
      </c>
      <c r="R68" s="4">
        <f>+'X - Cuadro 1'!H89</f>
        <v>168.91118</v>
      </c>
      <c r="S68" s="4">
        <f>+'X - Cuadro 1'!D89</f>
        <v>87.844399999999993</v>
      </c>
      <c r="T68" s="4">
        <f>+'X - Cuadro 1'!E89</f>
        <v>36.325749999999999</v>
      </c>
      <c r="U68" s="4">
        <f>+'X - Cuadro 1'!F89</f>
        <v>43.571750000000002</v>
      </c>
      <c r="V68" s="4">
        <f>+'X - Cuadro 1'!G89</f>
        <v>1.1692800000000001</v>
      </c>
      <c r="W68" s="4">
        <f>+'X - Cuadro 1'!I89</f>
        <v>456.10093000000001</v>
      </c>
      <c r="X68" s="4">
        <f>+'X - Cuadro 1'!J89</f>
        <v>13.439500000000001</v>
      </c>
      <c r="Y68" s="4">
        <f>+'X - Cuadro 1'!K89</f>
        <v>30.536729999999999</v>
      </c>
      <c r="Z68" s="4">
        <f>+'X - Cuadro 1'!L89</f>
        <v>4.0359600000000002</v>
      </c>
      <c r="AA68" s="4">
        <f>+'X - Cuadro 1'!M89</f>
        <v>125.26987</v>
      </c>
      <c r="AB68" s="4">
        <f>+'X - Cuadro 1'!N89</f>
        <v>172.15567999999999</v>
      </c>
      <c r="AC68" s="4">
        <f>+'X - Cuadro 1'!O89</f>
        <v>38.138936574648639</v>
      </c>
      <c r="AD68" s="4">
        <f>+'X - Cuadro 1'!P89</f>
        <v>1133.3523565746486</v>
      </c>
    </row>
    <row r="69" spans="1:30" x14ac:dyDescent="0.25">
      <c r="B69" s="1" t="s">
        <v>21</v>
      </c>
      <c r="C69" s="4">
        <f>+'M - Cuadro 5'!H90</f>
        <v>702.61933999999997</v>
      </c>
      <c r="D69" s="4">
        <f>+'M - Cuadro 5'!D90</f>
        <v>429.43349999999998</v>
      </c>
      <c r="E69" s="4">
        <f>+'M - Cuadro 5'!E90</f>
        <v>157.1559</v>
      </c>
      <c r="F69" s="4">
        <f>+'M - Cuadro 5'!F90</f>
        <v>110.14342000000001</v>
      </c>
      <c r="G69" s="4">
        <f>+'M - Cuadro 5'!G90</f>
        <v>5.88652</v>
      </c>
      <c r="H69" s="4">
        <f>+'M - Cuadro 5'!I90</f>
        <v>332.3734</v>
      </c>
      <c r="I69" s="4">
        <f>+'M - Cuadro 5'!J90</f>
        <v>110.14953</v>
      </c>
      <c r="J69" s="4">
        <f>+'M - Cuadro 5'!K90</f>
        <v>57.069699999999997</v>
      </c>
      <c r="K69" s="4">
        <f>+'M - Cuadro 5'!L90</f>
        <v>127.54776</v>
      </c>
      <c r="L69" s="4">
        <f>+'M - Cuadro 5'!M90</f>
        <v>61.086880000000001</v>
      </c>
      <c r="M69" s="4">
        <f>+'M - Cuadro 5'!N90</f>
        <v>64.834190000000007</v>
      </c>
      <c r="N69" s="4">
        <f>+'M - Cuadro 5'!O90</f>
        <v>68.606163508430356</v>
      </c>
      <c r="O69" s="4">
        <f>+'M - Cuadro 5'!P90</f>
        <v>1524.2869635084303</v>
      </c>
      <c r="P69" s="1">
        <f t="shared" si="0"/>
        <v>67</v>
      </c>
      <c r="Q69" s="4">
        <f>+'X - Cuadro 1'!C90</f>
        <v>139.24368999999999</v>
      </c>
      <c r="R69" s="4">
        <f>+'X - Cuadro 1'!H90</f>
        <v>158.54952</v>
      </c>
      <c r="S69" s="4">
        <f>+'X - Cuadro 1'!D90</f>
        <v>89.687989999999999</v>
      </c>
      <c r="T69" s="4">
        <f>+'X - Cuadro 1'!E90</f>
        <v>21.795380000000002</v>
      </c>
      <c r="U69" s="4">
        <f>+'X - Cuadro 1'!F90</f>
        <v>46.915959999999998</v>
      </c>
      <c r="V69" s="4">
        <f>+'X - Cuadro 1'!G90</f>
        <v>0.15018999999999999</v>
      </c>
      <c r="W69" s="4">
        <f>+'X - Cuadro 1'!I90</f>
        <v>340.71415999999999</v>
      </c>
      <c r="X69" s="4">
        <f>+'X - Cuadro 1'!J90</f>
        <v>14.91395</v>
      </c>
      <c r="Y69" s="4">
        <f>+'X - Cuadro 1'!K90</f>
        <v>46.234900000000003</v>
      </c>
      <c r="Z69" s="4">
        <f>+'X - Cuadro 1'!L90</f>
        <v>4.5964400000000003</v>
      </c>
      <c r="AA69" s="4">
        <f>+'X - Cuadro 1'!M90</f>
        <v>164.63657000000001</v>
      </c>
      <c r="AB69" s="4">
        <f>+'X - Cuadro 1'!N90</f>
        <v>251.76614999999998</v>
      </c>
      <c r="AC69" s="4">
        <f>+'X - Cuadro 1'!O90</f>
        <v>35.944940043614849</v>
      </c>
      <c r="AD69" s="4">
        <f>+'X - Cuadro 1'!P90</f>
        <v>1156.6003200436151</v>
      </c>
    </row>
    <row r="70" spans="1:30" x14ac:dyDescent="0.25">
      <c r="B70" s="1" t="s">
        <v>22</v>
      </c>
      <c r="C70" s="4">
        <f>+'M - Cuadro 5'!H91</f>
        <v>770.99312999999995</v>
      </c>
      <c r="D70" s="4">
        <f>+'M - Cuadro 5'!D91</f>
        <v>493.55592999999999</v>
      </c>
      <c r="E70" s="4">
        <f>+'M - Cuadro 5'!E91</f>
        <v>159.33949999999999</v>
      </c>
      <c r="F70" s="4">
        <f>+'M - Cuadro 5'!F91</f>
        <v>112.00591</v>
      </c>
      <c r="G70" s="4">
        <f>+'M - Cuadro 5'!G91</f>
        <v>6.0917899999999996</v>
      </c>
      <c r="H70" s="4">
        <f>+'M - Cuadro 5'!I91</f>
        <v>365.20956999999999</v>
      </c>
      <c r="I70" s="4">
        <f>+'M - Cuadro 5'!J91</f>
        <v>113.55732</v>
      </c>
      <c r="J70" s="4">
        <f>+'M - Cuadro 5'!K91</f>
        <v>58.546559999999999</v>
      </c>
      <c r="K70" s="4">
        <f>+'M - Cuadro 5'!L91</f>
        <v>126.66789</v>
      </c>
      <c r="L70" s="4">
        <f>+'M - Cuadro 5'!M91</f>
        <v>66.969560000000001</v>
      </c>
      <c r="M70" s="4">
        <f>+'M - Cuadro 5'!N91</f>
        <v>64.567210000000003</v>
      </c>
      <c r="N70" s="4">
        <f>+'M - Cuadro 5'!O91</f>
        <v>62.768756322286926</v>
      </c>
      <c r="O70" s="4">
        <f>+'M - Cuadro 5'!P91</f>
        <v>1629.2799963222865</v>
      </c>
      <c r="P70" s="1">
        <f t="shared" ref="P70:P72" si="1">P69+1</f>
        <v>68</v>
      </c>
      <c r="Q70" s="4">
        <f>+'X - Cuadro 1'!C91</f>
        <v>151.16811999999999</v>
      </c>
      <c r="R70" s="4">
        <f>+'X - Cuadro 1'!H91</f>
        <v>169.22761</v>
      </c>
      <c r="S70" s="4">
        <f>+'X - Cuadro 1'!D91</f>
        <v>90.876140000000007</v>
      </c>
      <c r="T70" s="4">
        <f>+'X - Cuadro 1'!E91</f>
        <v>29.396470000000001</v>
      </c>
      <c r="U70" s="4">
        <f>+'X - Cuadro 1'!F91</f>
        <v>46.769550000000002</v>
      </c>
      <c r="V70" s="4">
        <f>+'X - Cuadro 1'!G91</f>
        <v>2.1854499999999999</v>
      </c>
      <c r="W70" s="4">
        <f>+'X - Cuadro 1'!I91</f>
        <v>433.89648999999997</v>
      </c>
      <c r="X70" s="4">
        <f>+'X - Cuadro 1'!J91</f>
        <v>13.184659999999999</v>
      </c>
      <c r="Y70" s="4">
        <f>+'X - Cuadro 1'!K91</f>
        <v>45.731200000000001</v>
      </c>
      <c r="Z70" s="4">
        <f>+'X - Cuadro 1'!L91</f>
        <v>4.5911200000000001</v>
      </c>
      <c r="AA70" s="4">
        <f>+'X - Cuadro 1'!M91</f>
        <v>155.71203</v>
      </c>
      <c r="AB70" s="4">
        <f>+'X - Cuadro 1'!N91</f>
        <v>208.17871000000002</v>
      </c>
      <c r="AC70" s="4">
        <f>+'X - Cuadro 1'!O91</f>
        <v>34.143316760915042</v>
      </c>
      <c r="AD70" s="4">
        <f>+'X - Cuadro 1'!P91</f>
        <v>1215.8332567609152</v>
      </c>
    </row>
    <row r="71" spans="1:30" x14ac:dyDescent="0.25">
      <c r="B71" s="1" t="s">
        <v>23</v>
      </c>
      <c r="C71" s="4">
        <f>+'M - Cuadro 5'!H92</f>
        <v>799.56604000000004</v>
      </c>
      <c r="D71" s="4">
        <f>+'M - Cuadro 5'!D92</f>
        <v>503.72757999999999</v>
      </c>
      <c r="E71" s="4">
        <f>+'M - Cuadro 5'!E92</f>
        <v>179.86936</v>
      </c>
      <c r="F71" s="4">
        <f>+'M - Cuadro 5'!F92</f>
        <v>114.47342999999999</v>
      </c>
      <c r="G71" s="4">
        <f>+'M - Cuadro 5'!G92</f>
        <v>1.4956700000000001</v>
      </c>
      <c r="H71" s="4">
        <f>+'M - Cuadro 5'!I92</f>
        <v>446.28239000000002</v>
      </c>
      <c r="I71" s="4">
        <f>+'M - Cuadro 5'!J92</f>
        <v>112.81211999999999</v>
      </c>
      <c r="J71" s="4">
        <f>+'M - Cuadro 5'!K92</f>
        <v>52.783880000000003</v>
      </c>
      <c r="K71" s="4">
        <f>+'M - Cuadro 5'!L92</f>
        <v>166.93379999999999</v>
      </c>
      <c r="L71" s="4">
        <f>+'M - Cuadro 5'!M92</f>
        <v>72.102350000000001</v>
      </c>
      <c r="M71" s="4">
        <f>+'M - Cuadro 5'!N92</f>
        <v>57.829490000000007</v>
      </c>
      <c r="N71" s="4">
        <f>+'M - Cuadro 5'!O92</f>
        <v>77.01536248705797</v>
      </c>
      <c r="O71" s="4">
        <f>+'M - Cuadro 5'!P92</f>
        <v>1785.3254324870579</v>
      </c>
      <c r="P71" s="1">
        <f t="shared" si="1"/>
        <v>69</v>
      </c>
      <c r="Q71" s="4">
        <f>+'X - Cuadro 1'!C92</f>
        <v>127.58199</v>
      </c>
      <c r="R71" s="4">
        <f>+'X - Cuadro 1'!H92</f>
        <v>181.68781999999999</v>
      </c>
      <c r="S71" s="4">
        <f>+'X - Cuadro 1'!D92</f>
        <v>97.721010000000007</v>
      </c>
      <c r="T71" s="4">
        <f>+'X - Cuadro 1'!E92</f>
        <v>33.1374</v>
      </c>
      <c r="U71" s="4">
        <f>+'X - Cuadro 1'!F92</f>
        <v>48.513640000000002</v>
      </c>
      <c r="V71" s="4">
        <f>+'X - Cuadro 1'!G92</f>
        <v>2.3157700000000001</v>
      </c>
      <c r="W71" s="4">
        <f>+'X - Cuadro 1'!I92</f>
        <v>424.91753999999997</v>
      </c>
      <c r="X71" s="4">
        <f>+'X - Cuadro 1'!J92</f>
        <v>18.79738</v>
      </c>
      <c r="Y71" s="4">
        <f>+'X - Cuadro 1'!K92</f>
        <v>35.802370000000003</v>
      </c>
      <c r="Z71" s="4">
        <f>+'X - Cuadro 1'!L92</f>
        <v>4.9940899999999999</v>
      </c>
      <c r="AA71" s="4">
        <f>+'X - Cuadro 1'!M92</f>
        <v>131.02973</v>
      </c>
      <c r="AB71" s="4">
        <f>+'X - Cuadro 1'!N92</f>
        <v>200.57669999999999</v>
      </c>
      <c r="AC71" s="4">
        <f>+'X - Cuadro 1'!O92</f>
        <v>36.496879129107079</v>
      </c>
      <c r="AD71" s="4">
        <f>+'X - Cuadro 1'!P92</f>
        <v>1161.8844991291069</v>
      </c>
    </row>
    <row r="72" spans="1:30" x14ac:dyDescent="0.25">
      <c r="A72" s="1">
        <v>2025</v>
      </c>
      <c r="B72" s="122" t="s">
        <v>20</v>
      </c>
      <c r="C72" s="4">
        <f>+'M - Cuadro 5'!H94</f>
        <v>733.10010999999997</v>
      </c>
      <c r="D72" s="4">
        <f>+'M - Cuadro 5'!D94</f>
        <v>462.84219000000002</v>
      </c>
      <c r="E72" s="4">
        <f>+'M - Cuadro 5'!E94</f>
        <v>161.46612999999999</v>
      </c>
      <c r="F72" s="4">
        <f>+'M - Cuadro 5'!F94</f>
        <v>106.00536</v>
      </c>
      <c r="G72" s="4">
        <f>+'M - Cuadro 5'!G94</f>
        <v>2.7864300000000002</v>
      </c>
      <c r="H72" s="4">
        <f>+'M - Cuadro 5'!I94</f>
        <v>349.78861999999998</v>
      </c>
      <c r="I72" s="4">
        <f>+'M - Cuadro 5'!J94</f>
        <v>136.91282000000001</v>
      </c>
      <c r="J72" s="4">
        <f>+'M - Cuadro 5'!K94</f>
        <v>61.467970000000001</v>
      </c>
      <c r="K72" s="4">
        <f>+'M - Cuadro 5'!L94</f>
        <v>147.11778000000001</v>
      </c>
      <c r="L72" s="4">
        <f>+'M - Cuadro 5'!M94</f>
        <v>59.78425</v>
      </c>
      <c r="M72" s="4">
        <f>+'M - Cuadro 5'!N94</f>
        <v>36.264969999999998</v>
      </c>
      <c r="N72" s="4">
        <f>+'M - Cuadro 5'!O94</f>
        <v>53.032866708717997</v>
      </c>
      <c r="O72" s="4">
        <f>+'M - Cuadro 5'!P94</f>
        <v>1577.4693867087178</v>
      </c>
      <c r="P72" s="1">
        <f t="shared" si="1"/>
        <v>70</v>
      </c>
      <c r="Q72" s="4">
        <f>+'X - Cuadro 1'!C94</f>
        <v>115.82768</v>
      </c>
      <c r="R72" s="4">
        <f>+'X - Cuadro 1'!H94</f>
        <v>181.63038</v>
      </c>
      <c r="S72" s="4">
        <f>+'X - Cuadro 1'!D94</f>
        <v>94.714759999999998</v>
      </c>
      <c r="T72" s="4">
        <f>+'X - Cuadro 1'!E94</f>
        <v>38.100439999999999</v>
      </c>
      <c r="U72" s="4">
        <f>+'X - Cuadro 1'!F94</f>
        <v>47.22063</v>
      </c>
      <c r="V72" s="4">
        <f>+'X - Cuadro 1'!G94</f>
        <v>1.5945499999999999</v>
      </c>
      <c r="W72" s="4">
        <f>+'X - Cuadro 1'!I94</f>
        <v>455.7081</v>
      </c>
      <c r="X72" s="4">
        <f>+'X - Cuadro 1'!J94</f>
        <v>11.857010000000001</v>
      </c>
      <c r="Y72" s="4">
        <f>+'X - Cuadro 1'!K94</f>
        <v>36.768169999999998</v>
      </c>
      <c r="Z72" s="4">
        <f>+'X - Cuadro 1'!L94</f>
        <v>4.1045699999999998</v>
      </c>
      <c r="AA72" s="4">
        <f>+'X - Cuadro 1'!M94</f>
        <v>120.80642</v>
      </c>
      <c r="AB72" s="4">
        <f>+'X - Cuadro 1'!N94</f>
        <v>177.15132</v>
      </c>
      <c r="AC72" s="4">
        <f>+'X - Cuadro 1'!O94</f>
        <v>39.819781424132657</v>
      </c>
      <c r="AD72" s="4">
        <f>+'X - Cuadro 1'!P94</f>
        <v>1143.6734314241328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Y97"/>
  <sheetViews>
    <sheetView showGridLines="0" zoomScaleNormal="100" zoomScaleSheetLayoutView="85" workbookViewId="0">
      <pane xSplit="2" ySplit="7" topLeftCell="C8" activePane="bottomRight" state="frozen"/>
      <selection sqref="A1:XFD1048576"/>
      <selection pane="topRight" sqref="A1:XFD1048576"/>
      <selection pane="bottomLeft" sqref="A1:XFD1048576"/>
      <selection pane="bottomRight" activeCell="C8" sqref="C8"/>
    </sheetView>
  </sheetViews>
  <sheetFormatPr baseColWidth="10" defaultRowHeight="13.5" x14ac:dyDescent="0.25"/>
  <cols>
    <col min="1" max="1" width="3.140625" style="17" customWidth="1"/>
    <col min="2" max="2" width="8.85546875" style="17" customWidth="1"/>
    <col min="3" max="13" width="17" style="17" customWidth="1"/>
    <col min="14" max="14" width="18.5703125" style="17" customWidth="1"/>
    <col min="15" max="16" width="17" style="17" customWidth="1"/>
    <col min="17" max="16384" width="11.42578125" style="17"/>
  </cols>
  <sheetData>
    <row r="1" spans="2:17" s="25" customFormat="1" ht="16.5" x14ac:dyDescent="0.25">
      <c r="B1" s="23" t="s">
        <v>25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2:17" s="25" customFormat="1" ht="16.5" x14ac:dyDescent="0.3">
      <c r="B2" s="26" t="s">
        <v>27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2:17" s="25" customFormat="1" x14ac:dyDescent="0.25">
      <c r="B3" s="27" t="s">
        <v>78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2:17" s="25" customFormat="1" x14ac:dyDescent="0.25">
      <c r="B4" s="27" t="s">
        <v>28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2:17" s="25" customFormat="1" x14ac:dyDescent="0.25"/>
    <row r="6" spans="2:17" s="28" customFormat="1" ht="39" customHeight="1" x14ac:dyDescent="0.25">
      <c r="B6" s="125" t="s">
        <v>24</v>
      </c>
      <c r="C6" s="129" t="s">
        <v>12</v>
      </c>
      <c r="D6" s="129" t="s">
        <v>11</v>
      </c>
      <c r="E6" s="129"/>
      <c r="F6" s="129"/>
      <c r="G6" s="129"/>
      <c r="H6" s="130"/>
      <c r="I6" s="129" t="s">
        <v>16</v>
      </c>
      <c r="J6" s="129" t="s">
        <v>17</v>
      </c>
      <c r="K6" s="129" t="s">
        <v>18</v>
      </c>
      <c r="L6" s="129" t="s">
        <v>19</v>
      </c>
      <c r="M6" s="129" t="s">
        <v>59</v>
      </c>
      <c r="N6" s="129" t="s">
        <v>60</v>
      </c>
      <c r="O6" s="127" t="s">
        <v>61</v>
      </c>
      <c r="P6" s="127" t="s">
        <v>26</v>
      </c>
    </row>
    <row r="7" spans="2:17" s="29" customFormat="1" ht="78" customHeight="1" x14ac:dyDescent="0.25">
      <c r="B7" s="126"/>
      <c r="C7" s="131"/>
      <c r="D7" s="44" t="s">
        <v>10</v>
      </c>
      <c r="E7" s="44" t="s">
        <v>13</v>
      </c>
      <c r="F7" s="44" t="s">
        <v>14</v>
      </c>
      <c r="G7" s="44" t="s">
        <v>15</v>
      </c>
      <c r="H7" s="45"/>
      <c r="I7" s="131"/>
      <c r="J7" s="131"/>
      <c r="K7" s="131"/>
      <c r="L7" s="131"/>
      <c r="M7" s="131"/>
      <c r="N7" s="131"/>
      <c r="O7" s="128"/>
      <c r="P7" s="128"/>
    </row>
    <row r="8" spans="2:17" x14ac:dyDescent="0.25">
      <c r="B8" s="32">
        <v>2008</v>
      </c>
      <c r="C8" s="33">
        <v>164.74471</v>
      </c>
      <c r="D8" s="33">
        <v>147.65917999999999</v>
      </c>
      <c r="E8" s="33">
        <v>10.765229999999999</v>
      </c>
      <c r="F8" s="33">
        <v>85.209000000000003</v>
      </c>
      <c r="G8" s="33">
        <v>1.0443</v>
      </c>
      <c r="H8" s="33">
        <v>244.67770999999999</v>
      </c>
      <c r="I8" s="33">
        <v>1098.13789</v>
      </c>
      <c r="J8" s="33">
        <v>31.602890000000002</v>
      </c>
      <c r="K8" s="33">
        <v>27.101659999999999</v>
      </c>
      <c r="L8" s="33">
        <v>11.920490000000001</v>
      </c>
      <c r="M8" s="33">
        <v>411.44951000000003</v>
      </c>
      <c r="N8" s="33">
        <v>81.567370000000011</v>
      </c>
      <c r="O8" s="33">
        <v>154.81205999999997</v>
      </c>
      <c r="P8" s="34">
        <v>2226.0142900000001</v>
      </c>
      <c r="Q8" s="30"/>
    </row>
    <row r="9" spans="2:17" x14ac:dyDescent="0.25">
      <c r="B9" s="35" t="s">
        <v>20</v>
      </c>
      <c r="C9" s="36">
        <v>55.756489999999999</v>
      </c>
      <c r="D9" s="36">
        <v>36.679400000000001</v>
      </c>
      <c r="E9" s="36">
        <v>2.5101100000000001</v>
      </c>
      <c r="F9" s="36">
        <v>20.624089999999999</v>
      </c>
      <c r="G9" s="36">
        <v>0.28820000000000001</v>
      </c>
      <c r="H9" s="36">
        <v>60.101799999999997</v>
      </c>
      <c r="I9" s="36">
        <v>317.50310999999999</v>
      </c>
      <c r="J9" s="36">
        <v>5.5813499999999996</v>
      </c>
      <c r="K9" s="36">
        <v>6.3326399999999996</v>
      </c>
      <c r="L9" s="36">
        <v>2.6551300000000002</v>
      </c>
      <c r="M9" s="36">
        <v>115.32991</v>
      </c>
      <c r="N9" s="36">
        <v>16.473790000000001</v>
      </c>
      <c r="O9" s="36">
        <v>38.912410000000001</v>
      </c>
      <c r="P9" s="37">
        <v>618.64663000000007</v>
      </c>
      <c r="Q9" s="30"/>
    </row>
    <row r="10" spans="2:17" x14ac:dyDescent="0.25">
      <c r="B10" s="35" t="s">
        <v>21</v>
      </c>
      <c r="C10" s="36">
        <v>31.111519999999999</v>
      </c>
      <c r="D10" s="36">
        <v>39.336939999999998</v>
      </c>
      <c r="E10" s="36">
        <v>2.8370099999999998</v>
      </c>
      <c r="F10" s="36">
        <v>21.327539999999999</v>
      </c>
      <c r="G10" s="36">
        <v>0.25779999999999997</v>
      </c>
      <c r="H10" s="36">
        <v>63.75929</v>
      </c>
      <c r="I10" s="36">
        <v>272.99180000000001</v>
      </c>
      <c r="J10" s="36">
        <v>7.7180299999999997</v>
      </c>
      <c r="K10" s="36">
        <v>7.0172699999999999</v>
      </c>
      <c r="L10" s="36">
        <v>2.9136799999999998</v>
      </c>
      <c r="M10" s="36">
        <v>64.352519999999998</v>
      </c>
      <c r="N10" s="36">
        <v>20.922160000000002</v>
      </c>
      <c r="O10" s="36">
        <v>38.819029999999991</v>
      </c>
      <c r="P10" s="37">
        <v>509.6053</v>
      </c>
      <c r="Q10" s="30"/>
    </row>
    <row r="11" spans="2:17" x14ac:dyDescent="0.25">
      <c r="B11" s="35" t="s">
        <v>22</v>
      </c>
      <c r="C11" s="36">
        <v>39.941870000000002</v>
      </c>
      <c r="D11" s="36">
        <v>36.533580000000001</v>
      </c>
      <c r="E11" s="36">
        <v>2.63768</v>
      </c>
      <c r="F11" s="36">
        <v>20.97776</v>
      </c>
      <c r="G11" s="36">
        <v>0.24099999999999999</v>
      </c>
      <c r="H11" s="36">
        <v>60.390020000000007</v>
      </c>
      <c r="I11" s="36">
        <v>267.89067999999997</v>
      </c>
      <c r="J11" s="36">
        <v>8.7997899999999998</v>
      </c>
      <c r="K11" s="36">
        <v>6.7544500000000003</v>
      </c>
      <c r="L11" s="36">
        <v>2.9053200000000001</v>
      </c>
      <c r="M11" s="36">
        <v>109.23718</v>
      </c>
      <c r="N11" s="36">
        <v>20.89892</v>
      </c>
      <c r="O11" s="36">
        <v>38.041530000000002</v>
      </c>
      <c r="P11" s="37">
        <v>554.85975999999994</v>
      </c>
      <c r="Q11" s="30"/>
    </row>
    <row r="12" spans="2:17" x14ac:dyDescent="0.25">
      <c r="B12" s="35" t="s">
        <v>23</v>
      </c>
      <c r="C12" s="36">
        <v>37.934829999999998</v>
      </c>
      <c r="D12" s="36">
        <v>35.109259999999999</v>
      </c>
      <c r="E12" s="36">
        <v>2.78043</v>
      </c>
      <c r="F12" s="36">
        <v>22.279610000000002</v>
      </c>
      <c r="G12" s="36">
        <v>0.25729999999999997</v>
      </c>
      <c r="H12" s="36">
        <v>60.426600000000008</v>
      </c>
      <c r="I12" s="36">
        <v>239.75229999999999</v>
      </c>
      <c r="J12" s="36">
        <v>9.5037199999999995</v>
      </c>
      <c r="K12" s="36">
        <v>6.9973000000000001</v>
      </c>
      <c r="L12" s="36">
        <v>3.4463599999999999</v>
      </c>
      <c r="M12" s="36">
        <v>122.5299</v>
      </c>
      <c r="N12" s="36">
        <v>23.272500000000001</v>
      </c>
      <c r="O12" s="36">
        <v>39.039090000000002</v>
      </c>
      <c r="P12" s="37">
        <v>542.90260000000001</v>
      </c>
      <c r="Q12" s="30"/>
    </row>
    <row r="13" spans="2:17" x14ac:dyDescent="0.25">
      <c r="B13" s="46">
        <v>2009</v>
      </c>
      <c r="C13" s="47">
        <v>224.22899999999998</v>
      </c>
      <c r="D13" s="47">
        <v>161.12215</v>
      </c>
      <c r="E13" s="47">
        <v>13.08541</v>
      </c>
      <c r="F13" s="47">
        <v>83.233149999999995</v>
      </c>
      <c r="G13" s="47">
        <v>2.8830200000000001</v>
      </c>
      <c r="H13" s="47">
        <v>260.32373000000001</v>
      </c>
      <c r="I13" s="47">
        <v>1085.8999899999999</v>
      </c>
      <c r="J13" s="47">
        <v>29.335080000000001</v>
      </c>
      <c r="K13" s="47">
        <v>20.921700000000001</v>
      </c>
      <c r="L13" s="47">
        <v>11.760149999999999</v>
      </c>
      <c r="M13" s="47">
        <v>404.10845999999998</v>
      </c>
      <c r="N13" s="47">
        <v>91.162849999999992</v>
      </c>
      <c r="O13" s="47">
        <v>118.77963999999999</v>
      </c>
      <c r="P13" s="48">
        <v>2246.5206000000003</v>
      </c>
      <c r="Q13" s="30"/>
    </row>
    <row r="14" spans="2:17" x14ac:dyDescent="0.25">
      <c r="B14" s="49" t="s">
        <v>20</v>
      </c>
      <c r="C14" s="50">
        <v>43.102229999999999</v>
      </c>
      <c r="D14" s="50">
        <v>38.629660000000001</v>
      </c>
      <c r="E14" s="50">
        <v>2.4881500000000001</v>
      </c>
      <c r="F14" s="50">
        <v>19.572980000000001</v>
      </c>
      <c r="G14" s="50">
        <v>0.73487000000000002</v>
      </c>
      <c r="H14" s="50">
        <v>61.425660000000001</v>
      </c>
      <c r="I14" s="50">
        <v>257.83920999999998</v>
      </c>
      <c r="J14" s="50">
        <v>6.1846399999999999</v>
      </c>
      <c r="K14" s="50">
        <v>4.7262000000000004</v>
      </c>
      <c r="L14" s="50">
        <v>2.6194199999999999</v>
      </c>
      <c r="M14" s="50">
        <v>78.629360000000005</v>
      </c>
      <c r="N14" s="50">
        <v>20.551229999999997</v>
      </c>
      <c r="O14" s="50">
        <v>34.449730000000002</v>
      </c>
      <c r="P14" s="51">
        <v>509.52767999999998</v>
      </c>
      <c r="Q14" s="30"/>
    </row>
    <row r="15" spans="2:17" x14ac:dyDescent="0.25">
      <c r="B15" s="49" t="s">
        <v>21</v>
      </c>
      <c r="C15" s="50">
        <v>63.761839999999999</v>
      </c>
      <c r="D15" s="50">
        <v>40.23424</v>
      </c>
      <c r="E15" s="50">
        <v>3.5570200000000001</v>
      </c>
      <c r="F15" s="50">
        <v>21.152380000000001</v>
      </c>
      <c r="G15" s="50">
        <v>0.69166000000000005</v>
      </c>
      <c r="H15" s="50">
        <v>65.635300000000001</v>
      </c>
      <c r="I15" s="50">
        <v>255.68189000000001</v>
      </c>
      <c r="J15" s="50">
        <v>7.7490199999999998</v>
      </c>
      <c r="K15" s="50">
        <v>4.68262</v>
      </c>
      <c r="L15" s="50">
        <v>2.8744900000000002</v>
      </c>
      <c r="M15" s="50">
        <v>134.48092</v>
      </c>
      <c r="N15" s="50">
        <v>22.599719999999998</v>
      </c>
      <c r="O15" s="50">
        <v>28.410469999999997</v>
      </c>
      <c r="P15" s="51">
        <v>585.87626999999998</v>
      </c>
      <c r="Q15" s="30"/>
    </row>
    <row r="16" spans="2:17" x14ac:dyDescent="0.25">
      <c r="B16" s="49" t="s">
        <v>22</v>
      </c>
      <c r="C16" s="50">
        <v>56.525849999999998</v>
      </c>
      <c r="D16" s="50">
        <v>38.681420000000003</v>
      </c>
      <c r="E16" s="50">
        <v>3.6441599999999998</v>
      </c>
      <c r="F16" s="50">
        <v>21.110309999999998</v>
      </c>
      <c r="G16" s="50">
        <v>0.66351000000000004</v>
      </c>
      <c r="H16" s="50">
        <v>64.099400000000003</v>
      </c>
      <c r="I16" s="50">
        <v>279.96812999999997</v>
      </c>
      <c r="J16" s="50">
        <v>8.0964299999999998</v>
      </c>
      <c r="K16" s="50">
        <v>5.1136400000000002</v>
      </c>
      <c r="L16" s="50">
        <v>2.8662399999999999</v>
      </c>
      <c r="M16" s="50">
        <v>91.969970000000004</v>
      </c>
      <c r="N16" s="50">
        <v>23.630269999999999</v>
      </c>
      <c r="O16" s="50">
        <v>27.21266</v>
      </c>
      <c r="P16" s="51">
        <v>559.48258999999996</v>
      </c>
      <c r="Q16" s="30"/>
    </row>
    <row r="17" spans="2:17" x14ac:dyDescent="0.25">
      <c r="B17" s="49" t="s">
        <v>23</v>
      </c>
      <c r="C17" s="50">
        <v>60.839080000000003</v>
      </c>
      <c r="D17" s="50">
        <v>43.576830000000001</v>
      </c>
      <c r="E17" s="50">
        <v>3.39608</v>
      </c>
      <c r="F17" s="50">
        <v>21.397480000000002</v>
      </c>
      <c r="G17" s="50">
        <v>0.79298000000000002</v>
      </c>
      <c r="H17" s="50">
        <v>69.16337</v>
      </c>
      <c r="I17" s="50">
        <v>292.41075999999998</v>
      </c>
      <c r="J17" s="50">
        <v>7.3049900000000001</v>
      </c>
      <c r="K17" s="50">
        <v>6.3992399999999998</v>
      </c>
      <c r="L17" s="50">
        <v>3.4</v>
      </c>
      <c r="M17" s="50">
        <v>99.028210000000001</v>
      </c>
      <c r="N17" s="50">
        <v>24.381630000000001</v>
      </c>
      <c r="O17" s="50">
        <v>28.706779999999998</v>
      </c>
      <c r="P17" s="51">
        <v>591.63405999999998</v>
      </c>
      <c r="Q17" s="30"/>
    </row>
    <row r="18" spans="2:17" x14ac:dyDescent="0.25">
      <c r="B18" s="32">
        <v>2010</v>
      </c>
      <c r="C18" s="33">
        <v>337.44359000000003</v>
      </c>
      <c r="D18" s="33">
        <v>169.86178000000001</v>
      </c>
      <c r="E18" s="33">
        <v>13.37068</v>
      </c>
      <c r="F18" s="33">
        <v>95.08775</v>
      </c>
      <c r="G18" s="33">
        <v>2.6226800000000003</v>
      </c>
      <c r="H18" s="33">
        <v>280.94288999999998</v>
      </c>
      <c r="I18" s="33">
        <v>1053.3229999999999</v>
      </c>
      <c r="J18" s="33">
        <v>27.143959999999996</v>
      </c>
      <c r="K18" s="33">
        <v>36.013460000000002</v>
      </c>
      <c r="L18" s="33">
        <v>12.735429999999999</v>
      </c>
      <c r="M18" s="33">
        <v>396.67336999999998</v>
      </c>
      <c r="N18" s="33">
        <v>140.67756</v>
      </c>
      <c r="O18" s="33">
        <v>119.77208</v>
      </c>
      <c r="P18" s="34">
        <v>2404.7253400000004</v>
      </c>
      <c r="Q18" s="30"/>
    </row>
    <row r="19" spans="2:17" x14ac:dyDescent="0.25">
      <c r="B19" s="35" t="s">
        <v>20</v>
      </c>
      <c r="C19" s="36">
        <v>94.864069999999998</v>
      </c>
      <c r="D19" s="36">
        <v>39.675840000000001</v>
      </c>
      <c r="E19" s="36">
        <v>2.6944300000000001</v>
      </c>
      <c r="F19" s="36">
        <v>21.856079999999999</v>
      </c>
      <c r="G19" s="36">
        <v>0.68310000000000004</v>
      </c>
      <c r="H19" s="36">
        <v>64.909449999999993</v>
      </c>
      <c r="I19" s="36">
        <v>287.22640999999999</v>
      </c>
      <c r="J19" s="36">
        <v>4.9274899999999997</v>
      </c>
      <c r="K19" s="36">
        <v>6.2759299999999998</v>
      </c>
      <c r="L19" s="36">
        <v>2.8366500000000001</v>
      </c>
      <c r="M19" s="36">
        <v>77.366630000000001</v>
      </c>
      <c r="N19" s="36">
        <v>31.084290000000003</v>
      </c>
      <c r="O19" s="36">
        <v>30.309409999999996</v>
      </c>
      <c r="P19" s="37">
        <v>599.80032999999992</v>
      </c>
      <c r="Q19" s="30"/>
    </row>
    <row r="20" spans="2:17" x14ac:dyDescent="0.25">
      <c r="B20" s="35" t="s">
        <v>21</v>
      </c>
      <c r="C20" s="36">
        <v>69.912599999999998</v>
      </c>
      <c r="D20" s="36">
        <v>45.459719999999997</v>
      </c>
      <c r="E20" s="36">
        <v>3.1519699999999999</v>
      </c>
      <c r="F20" s="36">
        <v>25.718160000000001</v>
      </c>
      <c r="G20" s="36">
        <v>0.62028000000000005</v>
      </c>
      <c r="H20" s="36">
        <v>74.950129999999987</v>
      </c>
      <c r="I20" s="36">
        <v>210.91059999999999</v>
      </c>
      <c r="J20" s="36">
        <v>7.4508299999999998</v>
      </c>
      <c r="K20" s="36">
        <v>8.8436800000000009</v>
      </c>
      <c r="L20" s="36">
        <v>3.11287</v>
      </c>
      <c r="M20" s="36">
        <v>121.31596999999999</v>
      </c>
      <c r="N20" s="36">
        <v>36.188860000000005</v>
      </c>
      <c r="O20" s="36">
        <v>31.287469999999999</v>
      </c>
      <c r="P20" s="37">
        <v>563.97300999999993</v>
      </c>
      <c r="Q20" s="30"/>
    </row>
    <row r="21" spans="2:17" x14ac:dyDescent="0.25">
      <c r="B21" s="35" t="s">
        <v>22</v>
      </c>
      <c r="C21" s="36">
        <v>86.240729999999999</v>
      </c>
      <c r="D21" s="36">
        <v>40.628149999999998</v>
      </c>
      <c r="E21" s="36">
        <v>3.7963499999999999</v>
      </c>
      <c r="F21" s="36">
        <v>24.250859999999999</v>
      </c>
      <c r="G21" s="36">
        <v>0.59089999999999998</v>
      </c>
      <c r="H21" s="36">
        <v>69.266260000000003</v>
      </c>
      <c r="I21" s="36">
        <v>287.18981000000002</v>
      </c>
      <c r="J21" s="36">
        <v>7.1266299999999996</v>
      </c>
      <c r="K21" s="36">
        <v>7.1340199999999996</v>
      </c>
      <c r="L21" s="36">
        <v>3.1039400000000001</v>
      </c>
      <c r="M21" s="36">
        <v>76.82159</v>
      </c>
      <c r="N21" s="36">
        <v>36.881509999999999</v>
      </c>
      <c r="O21" s="36">
        <v>28.686390000000003</v>
      </c>
      <c r="P21" s="37">
        <v>602.4508800000001</v>
      </c>
      <c r="Q21" s="30"/>
    </row>
    <row r="22" spans="2:17" x14ac:dyDescent="0.25">
      <c r="B22" s="35" t="s">
        <v>23</v>
      </c>
      <c r="C22" s="36">
        <v>86.426190000000005</v>
      </c>
      <c r="D22" s="36">
        <v>44.09807</v>
      </c>
      <c r="E22" s="36">
        <v>3.7279300000000002</v>
      </c>
      <c r="F22" s="36">
        <v>23.262650000000001</v>
      </c>
      <c r="G22" s="36">
        <v>0.72840000000000005</v>
      </c>
      <c r="H22" s="36">
        <v>71.817049999999995</v>
      </c>
      <c r="I22" s="36">
        <v>267.99617999999998</v>
      </c>
      <c r="J22" s="36">
        <v>7.6390099999999999</v>
      </c>
      <c r="K22" s="36">
        <v>13.759829999999999</v>
      </c>
      <c r="L22" s="36">
        <v>3.6819700000000002</v>
      </c>
      <c r="M22" s="36">
        <v>121.16918000000001</v>
      </c>
      <c r="N22" s="36">
        <v>36.5229</v>
      </c>
      <c r="O22" s="36">
        <v>29.488810000000001</v>
      </c>
      <c r="P22" s="37">
        <v>638.50112000000013</v>
      </c>
      <c r="Q22" s="30"/>
    </row>
    <row r="23" spans="2:17" x14ac:dyDescent="0.25">
      <c r="B23" s="46">
        <v>2011</v>
      </c>
      <c r="C23" s="47">
        <v>350.77782999999999</v>
      </c>
      <c r="D23" s="47">
        <v>199.20400999999998</v>
      </c>
      <c r="E23" s="47">
        <v>15.36802</v>
      </c>
      <c r="F23" s="47">
        <v>112.78048999999999</v>
      </c>
      <c r="G23" s="47">
        <v>9.3623000000000012</v>
      </c>
      <c r="H23" s="47">
        <v>336.71481999999997</v>
      </c>
      <c r="I23" s="47">
        <v>1076.49611</v>
      </c>
      <c r="J23" s="47">
        <v>26.96649</v>
      </c>
      <c r="K23" s="47">
        <v>40.807779999999994</v>
      </c>
      <c r="L23" s="47">
        <v>10.87453</v>
      </c>
      <c r="M23" s="47">
        <v>460.64985000000001</v>
      </c>
      <c r="N23" s="47">
        <v>146.43243000000001</v>
      </c>
      <c r="O23" s="47">
        <v>142.62455</v>
      </c>
      <c r="P23" s="48">
        <v>2592.3443899999997</v>
      </c>
      <c r="Q23" s="30"/>
    </row>
    <row r="24" spans="2:17" x14ac:dyDescent="0.25">
      <c r="B24" s="49" t="s">
        <v>20</v>
      </c>
      <c r="C24" s="50">
        <v>72.464939999999999</v>
      </c>
      <c r="D24" s="50">
        <v>46.321440000000003</v>
      </c>
      <c r="E24" s="50">
        <v>3.7129099999999999</v>
      </c>
      <c r="F24" s="50">
        <v>26.327030000000001</v>
      </c>
      <c r="G24" s="50">
        <v>2.1234000000000002</v>
      </c>
      <c r="H24" s="50">
        <v>78.484780000000001</v>
      </c>
      <c r="I24" s="50">
        <v>283.83634000000001</v>
      </c>
      <c r="J24" s="50">
        <v>6.2678099999999999</v>
      </c>
      <c r="K24" s="50">
        <v>9.1680299999999999</v>
      </c>
      <c r="L24" s="50">
        <v>2.4221599999999999</v>
      </c>
      <c r="M24" s="50">
        <v>108.84014999999999</v>
      </c>
      <c r="N24" s="50">
        <v>29.024920000000002</v>
      </c>
      <c r="O24" s="50">
        <v>37.069330000000001</v>
      </c>
      <c r="P24" s="51">
        <v>627.57846000000006</v>
      </c>
      <c r="Q24" s="30"/>
    </row>
    <row r="25" spans="2:17" x14ac:dyDescent="0.25">
      <c r="B25" s="49" t="s">
        <v>21</v>
      </c>
      <c r="C25" s="50">
        <v>68.109309999999994</v>
      </c>
      <c r="D25" s="50">
        <v>53.147570000000002</v>
      </c>
      <c r="E25" s="50">
        <v>3.6425299999999998</v>
      </c>
      <c r="F25" s="50">
        <v>29.060169999999999</v>
      </c>
      <c r="G25" s="50">
        <v>2.1720000000000002</v>
      </c>
      <c r="H25" s="50">
        <v>88.022269999999992</v>
      </c>
      <c r="I25" s="50">
        <v>228.30553</v>
      </c>
      <c r="J25" s="50">
        <v>7.0239200000000004</v>
      </c>
      <c r="K25" s="50">
        <v>10.343450000000001</v>
      </c>
      <c r="L25" s="50">
        <v>2.65802</v>
      </c>
      <c r="M25" s="50">
        <v>111.79643</v>
      </c>
      <c r="N25" s="50">
        <v>35.494700000000002</v>
      </c>
      <c r="O25" s="50">
        <v>34.522549999999995</v>
      </c>
      <c r="P25" s="51">
        <v>586.27617999999995</v>
      </c>
      <c r="Q25" s="30"/>
    </row>
    <row r="26" spans="2:17" x14ac:dyDescent="0.25">
      <c r="B26" s="49" t="s">
        <v>22</v>
      </c>
      <c r="C26" s="50">
        <v>111.53821000000001</v>
      </c>
      <c r="D26" s="50">
        <v>49.843029999999999</v>
      </c>
      <c r="E26" s="50">
        <v>4.1039500000000002</v>
      </c>
      <c r="F26" s="50">
        <v>28.26446</v>
      </c>
      <c r="G26" s="50">
        <v>2.3893</v>
      </c>
      <c r="H26" s="50">
        <v>84.600740000000002</v>
      </c>
      <c r="I26" s="50">
        <v>296.01159999999999</v>
      </c>
      <c r="J26" s="50">
        <v>7.1442399999999999</v>
      </c>
      <c r="K26" s="50">
        <v>10.524459999999999</v>
      </c>
      <c r="L26" s="50">
        <v>2.6503899999999998</v>
      </c>
      <c r="M26" s="50">
        <v>110.75686999999999</v>
      </c>
      <c r="N26" s="50">
        <v>36.756929999999997</v>
      </c>
      <c r="O26" s="50">
        <v>35.154110000000003</v>
      </c>
      <c r="P26" s="51">
        <v>695.13754999999992</v>
      </c>
      <c r="Q26" s="30"/>
    </row>
    <row r="27" spans="2:17" x14ac:dyDescent="0.25">
      <c r="B27" s="49" t="s">
        <v>23</v>
      </c>
      <c r="C27" s="50">
        <v>98.665369999999996</v>
      </c>
      <c r="D27" s="50">
        <v>49.891970000000001</v>
      </c>
      <c r="E27" s="50">
        <v>3.90863</v>
      </c>
      <c r="F27" s="50">
        <v>29.128830000000001</v>
      </c>
      <c r="G27" s="50">
        <v>2.6776</v>
      </c>
      <c r="H27" s="50">
        <v>85.607029999999995</v>
      </c>
      <c r="I27" s="50">
        <v>268.34264000000002</v>
      </c>
      <c r="J27" s="50">
        <v>6.5305200000000001</v>
      </c>
      <c r="K27" s="50">
        <v>10.771839999999999</v>
      </c>
      <c r="L27" s="50">
        <v>3.1439599999999999</v>
      </c>
      <c r="M27" s="50">
        <v>129.25640000000001</v>
      </c>
      <c r="N27" s="50">
        <v>45.155879999999996</v>
      </c>
      <c r="O27" s="50">
        <v>35.87856</v>
      </c>
      <c r="P27" s="51">
        <v>683.35220000000004</v>
      </c>
      <c r="Q27" s="30"/>
    </row>
    <row r="28" spans="2:17" x14ac:dyDescent="0.25">
      <c r="B28" s="32">
        <v>2012</v>
      </c>
      <c r="C28" s="33">
        <v>404.22988000000004</v>
      </c>
      <c r="D28" s="33">
        <v>190.87903999999997</v>
      </c>
      <c r="E28" s="33">
        <v>14.071760000000001</v>
      </c>
      <c r="F28" s="33">
        <v>109.93438999999999</v>
      </c>
      <c r="G28" s="33">
        <v>2.8948999999999998</v>
      </c>
      <c r="H28" s="33">
        <v>317.78008999999997</v>
      </c>
      <c r="I28" s="33">
        <v>1109.8674800000001</v>
      </c>
      <c r="J28" s="33">
        <v>28.018429999999999</v>
      </c>
      <c r="K28" s="33">
        <v>47.143400000000007</v>
      </c>
      <c r="L28" s="33">
        <v>12.054729999999999</v>
      </c>
      <c r="M28" s="33">
        <v>529.99684999999999</v>
      </c>
      <c r="N28" s="33">
        <v>185.21641999999997</v>
      </c>
      <c r="O28" s="33">
        <v>160.95710000000003</v>
      </c>
      <c r="P28" s="34">
        <v>2795.2643800000001</v>
      </c>
      <c r="Q28" s="30"/>
    </row>
    <row r="29" spans="2:17" x14ac:dyDescent="0.25">
      <c r="B29" s="35" t="s">
        <v>20</v>
      </c>
      <c r="C29" s="36">
        <v>81.439160000000001</v>
      </c>
      <c r="D29" s="36">
        <v>47.125190000000003</v>
      </c>
      <c r="E29" s="36">
        <v>3.2569599999999999</v>
      </c>
      <c r="F29" s="36">
        <v>29.766159999999999</v>
      </c>
      <c r="G29" s="36">
        <v>0.65659999999999996</v>
      </c>
      <c r="H29" s="36">
        <v>80.804910000000007</v>
      </c>
      <c r="I29" s="36">
        <v>286.14062999999999</v>
      </c>
      <c r="J29" s="36">
        <v>7.7676800000000004</v>
      </c>
      <c r="K29" s="36">
        <v>10.56878</v>
      </c>
      <c r="L29" s="36">
        <v>2.6850299999999998</v>
      </c>
      <c r="M29" s="36">
        <v>128.93266</v>
      </c>
      <c r="N29" s="36">
        <v>40.56118</v>
      </c>
      <c r="O29" s="36">
        <v>40.343170000000001</v>
      </c>
      <c r="P29" s="37">
        <v>679.2432</v>
      </c>
      <c r="Q29" s="30"/>
    </row>
    <row r="30" spans="2:17" x14ac:dyDescent="0.25">
      <c r="B30" s="35" t="s">
        <v>21</v>
      </c>
      <c r="C30" s="36">
        <v>84.092219999999998</v>
      </c>
      <c r="D30" s="36">
        <v>49.143610000000002</v>
      </c>
      <c r="E30" s="36">
        <v>3.8167399999999998</v>
      </c>
      <c r="F30" s="36">
        <v>30.982309999999998</v>
      </c>
      <c r="G30" s="36">
        <v>0.67159999999999997</v>
      </c>
      <c r="H30" s="36">
        <v>84.614260000000002</v>
      </c>
      <c r="I30" s="36">
        <v>222.75926000000001</v>
      </c>
      <c r="J30" s="36">
        <v>7.1334499999999998</v>
      </c>
      <c r="K30" s="36">
        <v>12.18248</v>
      </c>
      <c r="L30" s="36">
        <v>2.9464899999999998</v>
      </c>
      <c r="M30" s="36">
        <v>135.48183</v>
      </c>
      <c r="N30" s="36">
        <v>46.691069999999996</v>
      </c>
      <c r="O30" s="36">
        <v>40.478390000000005</v>
      </c>
      <c r="P30" s="37">
        <v>636.37944999999991</v>
      </c>
      <c r="Q30" s="30"/>
    </row>
    <row r="31" spans="2:17" x14ac:dyDescent="0.25">
      <c r="B31" s="35" t="s">
        <v>22</v>
      </c>
      <c r="C31" s="36">
        <v>137.36985999999999</v>
      </c>
      <c r="D31" s="36">
        <v>44.856619999999999</v>
      </c>
      <c r="E31" s="36">
        <v>3.24451</v>
      </c>
      <c r="F31" s="36">
        <v>25.00806</v>
      </c>
      <c r="G31" s="36">
        <v>0.73880000000000001</v>
      </c>
      <c r="H31" s="36">
        <v>73.847989999999996</v>
      </c>
      <c r="I31" s="36">
        <v>293.85311000000002</v>
      </c>
      <c r="J31" s="36">
        <v>5.6800699999999997</v>
      </c>
      <c r="K31" s="36">
        <v>12.10688</v>
      </c>
      <c r="L31" s="36">
        <v>2.93804</v>
      </c>
      <c r="M31" s="36">
        <v>130.03917999999999</v>
      </c>
      <c r="N31" s="36">
        <v>47.486159999999998</v>
      </c>
      <c r="O31" s="36">
        <v>39.067080000000004</v>
      </c>
      <c r="P31" s="37">
        <v>742.38837000000012</v>
      </c>
      <c r="Q31" s="30"/>
    </row>
    <row r="32" spans="2:17" x14ac:dyDescent="0.25">
      <c r="B32" s="35" t="s">
        <v>23</v>
      </c>
      <c r="C32" s="36">
        <v>101.32863999999999</v>
      </c>
      <c r="D32" s="36">
        <v>49.753619999999998</v>
      </c>
      <c r="E32" s="36">
        <v>3.7535500000000002</v>
      </c>
      <c r="F32" s="36">
        <v>24.177859999999999</v>
      </c>
      <c r="G32" s="36">
        <v>0.82789999999999997</v>
      </c>
      <c r="H32" s="36">
        <v>78.512929999999997</v>
      </c>
      <c r="I32" s="36">
        <v>307.11448000000001</v>
      </c>
      <c r="J32" s="36">
        <v>7.4372299999999996</v>
      </c>
      <c r="K32" s="36">
        <v>12.285259999999999</v>
      </c>
      <c r="L32" s="36">
        <v>3.4851700000000001</v>
      </c>
      <c r="M32" s="36">
        <v>135.54318000000001</v>
      </c>
      <c r="N32" s="36">
        <v>50.478009999999998</v>
      </c>
      <c r="O32" s="36">
        <v>41.068460000000002</v>
      </c>
      <c r="P32" s="37">
        <v>737.25335999999993</v>
      </c>
      <c r="Q32" s="30"/>
    </row>
    <row r="33" spans="2:17" x14ac:dyDescent="0.25">
      <c r="B33" s="46">
        <v>2013</v>
      </c>
      <c r="C33" s="47">
        <v>459.31578199999996</v>
      </c>
      <c r="D33" s="47">
        <v>192.05337</v>
      </c>
      <c r="E33" s="47">
        <v>72.960139999999996</v>
      </c>
      <c r="F33" s="47">
        <v>107.99675999999999</v>
      </c>
      <c r="G33" s="47">
        <v>5.4934399999999997</v>
      </c>
      <c r="H33" s="47">
        <v>378.50370999999996</v>
      </c>
      <c r="I33" s="47">
        <v>1160.3400062000001</v>
      </c>
      <c r="J33" s="47">
        <v>30.45429</v>
      </c>
      <c r="K33" s="47">
        <v>66.56357478999999</v>
      </c>
      <c r="L33" s="47">
        <v>15.423043999999999</v>
      </c>
      <c r="M33" s="47">
        <v>573.59850633999986</v>
      </c>
      <c r="N33" s="47">
        <v>159.40421537</v>
      </c>
      <c r="O33" s="47">
        <v>153.54168497476084</v>
      </c>
      <c r="P33" s="48">
        <v>2997.1448136747608</v>
      </c>
      <c r="Q33" s="30"/>
    </row>
    <row r="34" spans="2:17" x14ac:dyDescent="0.25">
      <c r="B34" s="49" t="s">
        <v>20</v>
      </c>
      <c r="C34" s="50">
        <v>116.76709700000001</v>
      </c>
      <c r="D34" s="50">
        <v>48.25271</v>
      </c>
      <c r="E34" s="50">
        <v>15.06212</v>
      </c>
      <c r="F34" s="50">
        <v>26.072859999999999</v>
      </c>
      <c r="G34" s="50">
        <v>1.39829</v>
      </c>
      <c r="H34" s="50">
        <v>90.785979999999995</v>
      </c>
      <c r="I34" s="50">
        <v>310.14355215</v>
      </c>
      <c r="J34" s="50">
        <v>8.1759500000000003</v>
      </c>
      <c r="K34" s="50">
        <v>15.276895</v>
      </c>
      <c r="L34" s="50">
        <v>3.3829600000000002</v>
      </c>
      <c r="M34" s="50">
        <v>135.23381228999997</v>
      </c>
      <c r="N34" s="50">
        <v>37.884148799999998</v>
      </c>
      <c r="O34" s="50">
        <v>32.819356460029276</v>
      </c>
      <c r="P34" s="51">
        <v>750.46975170002941</v>
      </c>
      <c r="Q34" s="30"/>
    </row>
    <row r="35" spans="2:17" x14ac:dyDescent="0.25">
      <c r="B35" s="49" t="s">
        <v>21</v>
      </c>
      <c r="C35" s="50">
        <v>102.232454</v>
      </c>
      <c r="D35" s="50">
        <v>49.787059999999997</v>
      </c>
      <c r="E35" s="50">
        <v>17.003799999999998</v>
      </c>
      <c r="F35" s="50">
        <v>26.743359999999999</v>
      </c>
      <c r="G35" s="50">
        <v>1.3215399999999999</v>
      </c>
      <c r="H35" s="50">
        <v>94.855759999999989</v>
      </c>
      <c r="I35" s="50">
        <v>231.01012759</v>
      </c>
      <c r="J35" s="50">
        <v>7.5010300000000001</v>
      </c>
      <c r="K35" s="50">
        <v>15.967808310000001</v>
      </c>
      <c r="L35" s="50">
        <v>3.8192560000000002</v>
      </c>
      <c r="M35" s="50">
        <v>148.3767785</v>
      </c>
      <c r="N35" s="50">
        <v>40.341579260000003</v>
      </c>
      <c r="O35" s="50">
        <v>37.719313754986786</v>
      </c>
      <c r="P35" s="51">
        <v>681.82410741498688</v>
      </c>
      <c r="Q35" s="30"/>
    </row>
    <row r="36" spans="2:17" x14ac:dyDescent="0.25">
      <c r="B36" s="49" t="s">
        <v>22</v>
      </c>
      <c r="C36" s="50">
        <v>126.60823499999999</v>
      </c>
      <c r="D36" s="50">
        <v>45.465510000000002</v>
      </c>
      <c r="E36" s="50">
        <v>16.110309999999998</v>
      </c>
      <c r="F36" s="50">
        <v>26.910910000000001</v>
      </c>
      <c r="G36" s="50">
        <v>1.2437800000000001</v>
      </c>
      <c r="H36" s="50">
        <v>89.730509999999995</v>
      </c>
      <c r="I36" s="50">
        <v>300.07593416999998</v>
      </c>
      <c r="J36" s="50">
        <v>7.22133</v>
      </c>
      <c r="K36" s="50">
        <v>17.53852972</v>
      </c>
      <c r="L36" s="50">
        <v>4.0101599999999999</v>
      </c>
      <c r="M36" s="50">
        <v>139.00694515000001</v>
      </c>
      <c r="N36" s="50">
        <v>39.488742250000001</v>
      </c>
      <c r="O36" s="50">
        <v>41.307730082778235</v>
      </c>
      <c r="P36" s="51">
        <v>764.98811637277822</v>
      </c>
      <c r="Q36" s="30"/>
    </row>
    <row r="37" spans="2:17" x14ac:dyDescent="0.25">
      <c r="B37" s="49" t="s">
        <v>23</v>
      </c>
      <c r="C37" s="50">
        <v>113.70799599999999</v>
      </c>
      <c r="D37" s="50">
        <v>48.548090000000002</v>
      </c>
      <c r="E37" s="50">
        <v>24.783909999999999</v>
      </c>
      <c r="F37" s="50">
        <v>28.269629999999999</v>
      </c>
      <c r="G37" s="50">
        <v>1.52983</v>
      </c>
      <c r="H37" s="50">
        <v>103.13146</v>
      </c>
      <c r="I37" s="50">
        <v>319.11039228999999</v>
      </c>
      <c r="J37" s="50">
        <v>7.5559799999999999</v>
      </c>
      <c r="K37" s="50">
        <v>17.780341759999999</v>
      </c>
      <c r="L37" s="50">
        <v>4.2106680000000001</v>
      </c>
      <c r="M37" s="50">
        <v>150.98097039999999</v>
      </c>
      <c r="N37" s="50">
        <v>41.68974506</v>
      </c>
      <c r="O37" s="50">
        <v>41.695284676966544</v>
      </c>
      <c r="P37" s="51">
        <v>799.86283818696666</v>
      </c>
      <c r="Q37" s="30"/>
    </row>
    <row r="38" spans="2:17" x14ac:dyDescent="0.25">
      <c r="B38" s="32">
        <v>2014</v>
      </c>
      <c r="C38" s="33">
        <v>504.23201999999998</v>
      </c>
      <c r="D38" s="33">
        <v>215.38852</v>
      </c>
      <c r="E38" s="33">
        <v>73.98818</v>
      </c>
      <c r="F38" s="33">
        <v>118.23927999999999</v>
      </c>
      <c r="G38" s="33">
        <v>3.9845600000000001</v>
      </c>
      <c r="H38" s="33">
        <v>411.60054000000002</v>
      </c>
      <c r="I38" s="33">
        <v>1163.5199899999998</v>
      </c>
      <c r="J38" s="33">
        <v>32.575600000000001</v>
      </c>
      <c r="K38" s="33">
        <v>61.520039999999995</v>
      </c>
      <c r="L38" s="33">
        <v>15.215599999999998</v>
      </c>
      <c r="M38" s="33">
        <v>644.80526999999995</v>
      </c>
      <c r="N38" s="33">
        <v>187.53353000000001</v>
      </c>
      <c r="O38" s="33">
        <v>175.61151839027076</v>
      </c>
      <c r="P38" s="34">
        <v>3196.6141083902703</v>
      </c>
      <c r="Q38" s="30"/>
    </row>
    <row r="39" spans="2:17" x14ac:dyDescent="0.25">
      <c r="B39" s="35" t="s">
        <v>20</v>
      </c>
      <c r="C39" s="36">
        <v>123.58806</v>
      </c>
      <c r="D39" s="36">
        <v>49.234000000000002</v>
      </c>
      <c r="E39" s="36">
        <v>15.13917</v>
      </c>
      <c r="F39" s="36">
        <v>27.165980000000001</v>
      </c>
      <c r="G39" s="36">
        <v>1.01424</v>
      </c>
      <c r="H39" s="36">
        <v>92.553390000000007</v>
      </c>
      <c r="I39" s="36">
        <v>311.72825999999998</v>
      </c>
      <c r="J39" s="36">
        <v>7.1430800000000003</v>
      </c>
      <c r="K39" s="36">
        <v>14.43721</v>
      </c>
      <c r="L39" s="36">
        <v>3.4748999999999999</v>
      </c>
      <c r="M39" s="36">
        <v>156.75495999999998</v>
      </c>
      <c r="N39" s="36">
        <v>51.020810000000004</v>
      </c>
      <c r="O39" s="36">
        <v>42.849315387507069</v>
      </c>
      <c r="P39" s="37">
        <v>803.54998538750715</v>
      </c>
      <c r="Q39" s="30"/>
    </row>
    <row r="40" spans="2:17" x14ac:dyDescent="0.25">
      <c r="B40" s="35" t="s">
        <v>21</v>
      </c>
      <c r="C40" s="36">
        <v>117.17346000000001</v>
      </c>
      <c r="D40" s="36">
        <v>56.959499999999998</v>
      </c>
      <c r="E40" s="36">
        <v>17.577500000000001</v>
      </c>
      <c r="F40" s="36">
        <v>30.255579999999998</v>
      </c>
      <c r="G40" s="36">
        <v>0.95850999999999997</v>
      </c>
      <c r="H40" s="36">
        <v>105.75109</v>
      </c>
      <c r="I40" s="36">
        <v>243.30999</v>
      </c>
      <c r="J40" s="36">
        <v>8.3145799999999994</v>
      </c>
      <c r="K40" s="36">
        <v>15.733459999999999</v>
      </c>
      <c r="L40" s="36">
        <v>3.6204000000000001</v>
      </c>
      <c r="M40" s="36">
        <v>169.66454000000002</v>
      </c>
      <c r="N40" s="36">
        <v>45.91422</v>
      </c>
      <c r="O40" s="36">
        <v>44.112867445637093</v>
      </c>
      <c r="P40" s="37">
        <v>753.59460744563717</v>
      </c>
      <c r="Q40" s="30"/>
    </row>
    <row r="41" spans="2:17" x14ac:dyDescent="0.25">
      <c r="B41" s="35" t="s">
        <v>22</v>
      </c>
      <c r="C41" s="36">
        <v>151.27964</v>
      </c>
      <c r="D41" s="36">
        <v>51.569110000000002</v>
      </c>
      <c r="E41" s="36">
        <v>16.174029999999998</v>
      </c>
      <c r="F41" s="36">
        <v>30.005189999999999</v>
      </c>
      <c r="G41" s="36">
        <v>0.90215000000000001</v>
      </c>
      <c r="H41" s="36">
        <v>98.650480000000002</v>
      </c>
      <c r="I41" s="36">
        <v>288.99007999999998</v>
      </c>
      <c r="J41" s="36">
        <v>7.5836300000000003</v>
      </c>
      <c r="K41" s="36">
        <v>15.60717</v>
      </c>
      <c r="L41" s="36">
        <v>3.8668</v>
      </c>
      <c r="M41" s="36">
        <v>159.61304999999999</v>
      </c>
      <c r="N41" s="36">
        <v>47.219279999999998</v>
      </c>
      <c r="O41" s="36">
        <v>44.580602332953575</v>
      </c>
      <c r="P41" s="37">
        <v>817.39073233295369</v>
      </c>
      <c r="Q41" s="30"/>
    </row>
    <row r="42" spans="2:17" x14ac:dyDescent="0.25">
      <c r="B42" s="35" t="s">
        <v>23</v>
      </c>
      <c r="C42" s="36">
        <v>112.19086</v>
      </c>
      <c r="D42" s="36">
        <v>57.625909999999998</v>
      </c>
      <c r="E42" s="36">
        <v>25.097480000000001</v>
      </c>
      <c r="F42" s="36">
        <v>30.812529999999999</v>
      </c>
      <c r="G42" s="36">
        <v>1.1096600000000001</v>
      </c>
      <c r="H42" s="36">
        <v>114.64558</v>
      </c>
      <c r="I42" s="36">
        <v>319.49166000000002</v>
      </c>
      <c r="J42" s="36">
        <v>9.5343099999999996</v>
      </c>
      <c r="K42" s="36">
        <v>15.7422</v>
      </c>
      <c r="L42" s="36">
        <v>4.2534999999999998</v>
      </c>
      <c r="M42" s="36">
        <v>158.77271999999999</v>
      </c>
      <c r="N42" s="36">
        <v>43.379220000000004</v>
      </c>
      <c r="O42" s="36">
        <v>44.068733224172988</v>
      </c>
      <c r="P42" s="37">
        <v>822.07878322417309</v>
      </c>
      <c r="Q42" s="30"/>
    </row>
    <row r="43" spans="2:17" x14ac:dyDescent="0.25">
      <c r="B43" s="46">
        <v>2015</v>
      </c>
      <c r="C43" s="47">
        <v>483.86915613999997</v>
      </c>
      <c r="D43" s="47">
        <v>243.12717769</v>
      </c>
      <c r="E43" s="47">
        <v>80.47962124</v>
      </c>
      <c r="F43" s="47">
        <v>130.04046338000001</v>
      </c>
      <c r="G43" s="47">
        <v>3.9939130000000005</v>
      </c>
      <c r="H43" s="47">
        <v>457.64117530999999</v>
      </c>
      <c r="I43" s="47">
        <v>1169.2499972999999</v>
      </c>
      <c r="J43" s="47">
        <v>35.465106900000002</v>
      </c>
      <c r="K43" s="47">
        <v>81.596853130000014</v>
      </c>
      <c r="L43" s="47">
        <v>16.477459769999999</v>
      </c>
      <c r="M43" s="47">
        <v>638.42061605000004</v>
      </c>
      <c r="N43" s="47">
        <v>199.54329382999998</v>
      </c>
      <c r="O43" s="47">
        <v>160.32283996072971</v>
      </c>
      <c r="P43" s="48">
        <v>3242.5864983907295</v>
      </c>
      <c r="Q43" s="30"/>
    </row>
    <row r="44" spans="2:17" x14ac:dyDescent="0.25">
      <c r="B44" s="49" t="s">
        <v>20</v>
      </c>
      <c r="C44" s="50">
        <v>108.39767628</v>
      </c>
      <c r="D44" s="50">
        <v>58.209194959999998</v>
      </c>
      <c r="E44" s="50">
        <v>16.413068070000001</v>
      </c>
      <c r="F44" s="50">
        <v>29.173632640000001</v>
      </c>
      <c r="G44" s="50">
        <v>1.01660361</v>
      </c>
      <c r="H44" s="50">
        <v>104.81249928</v>
      </c>
      <c r="I44" s="50">
        <v>319.92728069999998</v>
      </c>
      <c r="J44" s="50">
        <v>8.7442940199999999</v>
      </c>
      <c r="K44" s="50">
        <v>16.50896286</v>
      </c>
      <c r="L44" s="50">
        <v>4.2462999999999997</v>
      </c>
      <c r="M44" s="50">
        <v>152.25634314000001</v>
      </c>
      <c r="N44" s="50">
        <v>42.830533849999995</v>
      </c>
      <c r="O44" s="50">
        <v>35.295841337187881</v>
      </c>
      <c r="P44" s="51">
        <v>793.01973146718785</v>
      </c>
      <c r="Q44" s="30"/>
    </row>
    <row r="45" spans="2:17" x14ac:dyDescent="0.25">
      <c r="B45" s="49" t="s">
        <v>21</v>
      </c>
      <c r="C45" s="50">
        <v>108.5162371</v>
      </c>
      <c r="D45" s="50">
        <v>62.828224929999998</v>
      </c>
      <c r="E45" s="50">
        <v>19.116812530000001</v>
      </c>
      <c r="F45" s="50">
        <v>35.425230059999997</v>
      </c>
      <c r="G45" s="50">
        <v>0.96076916000000001</v>
      </c>
      <c r="H45" s="50">
        <v>118.33103668</v>
      </c>
      <c r="I45" s="50">
        <v>251.94593886000001</v>
      </c>
      <c r="J45" s="50">
        <v>9.0869635800000008</v>
      </c>
      <c r="K45" s="50">
        <v>20.66593769</v>
      </c>
      <c r="L45" s="50">
        <v>4.2038700000000002</v>
      </c>
      <c r="M45" s="50">
        <v>162.97987576999998</v>
      </c>
      <c r="N45" s="50">
        <v>50.86238135</v>
      </c>
      <c r="O45" s="50">
        <v>44.897199278416039</v>
      </c>
      <c r="P45" s="51">
        <v>771.48944030841585</v>
      </c>
      <c r="Q45" s="30"/>
    </row>
    <row r="46" spans="2:17" x14ac:dyDescent="0.25">
      <c r="B46" s="49" t="s">
        <v>22</v>
      </c>
      <c r="C46" s="50">
        <v>147.69805163999999</v>
      </c>
      <c r="D46" s="50">
        <v>58.946317960000002</v>
      </c>
      <c r="E46" s="50">
        <v>17.67874819</v>
      </c>
      <c r="F46" s="50">
        <v>32.987372749999999</v>
      </c>
      <c r="G46" s="50">
        <v>0.90426804000000005</v>
      </c>
      <c r="H46" s="50">
        <v>110.51670694000001</v>
      </c>
      <c r="I46" s="50">
        <v>276.16006780999999</v>
      </c>
      <c r="J46" s="50">
        <v>7.77423193</v>
      </c>
      <c r="K46" s="50">
        <v>23.355520080000002</v>
      </c>
      <c r="L46" s="50">
        <v>3.9936764999999999</v>
      </c>
      <c r="M46" s="50">
        <v>165.22220694000001</v>
      </c>
      <c r="N46" s="50">
        <v>55.640543739999998</v>
      </c>
      <c r="O46" s="50">
        <v>38.025343157195856</v>
      </c>
      <c r="P46" s="51">
        <v>828.38634873719582</v>
      </c>
      <c r="Q46" s="30"/>
    </row>
    <row r="47" spans="2:17" x14ac:dyDescent="0.25">
      <c r="B47" s="49" t="s">
        <v>23</v>
      </c>
      <c r="C47" s="50">
        <v>119.25719112</v>
      </c>
      <c r="D47" s="50">
        <v>63.143439839999999</v>
      </c>
      <c r="E47" s="50">
        <v>27.270992450000001</v>
      </c>
      <c r="F47" s="50">
        <v>32.454227930000002</v>
      </c>
      <c r="G47" s="50">
        <v>1.1122721900000001</v>
      </c>
      <c r="H47" s="50">
        <v>123.98093241000001</v>
      </c>
      <c r="I47" s="50">
        <v>321.21670992999998</v>
      </c>
      <c r="J47" s="50">
        <v>9.8596173700000005</v>
      </c>
      <c r="K47" s="50">
        <v>21.066432500000001</v>
      </c>
      <c r="L47" s="50">
        <v>4.03361327</v>
      </c>
      <c r="M47" s="50">
        <v>157.96219020000001</v>
      </c>
      <c r="N47" s="50">
        <v>50.209834889999996</v>
      </c>
      <c r="O47" s="50">
        <v>42.104456187929948</v>
      </c>
      <c r="P47" s="51">
        <v>849.69097787792998</v>
      </c>
      <c r="Q47" s="30"/>
    </row>
    <row r="48" spans="2:17" x14ac:dyDescent="0.25">
      <c r="B48" s="32">
        <v>2016</v>
      </c>
      <c r="C48" s="33">
        <v>532.63694999999996</v>
      </c>
      <c r="D48" s="33">
        <v>240.39135999999999</v>
      </c>
      <c r="E48" s="33">
        <v>83.359319999999997</v>
      </c>
      <c r="F48" s="33">
        <v>136.27144000000001</v>
      </c>
      <c r="G48" s="33">
        <v>2.5814700000000004</v>
      </c>
      <c r="H48" s="33">
        <v>462.60358999999994</v>
      </c>
      <c r="I48" s="33">
        <v>1200.5700100000001</v>
      </c>
      <c r="J48" s="33">
        <v>35.923299999999998</v>
      </c>
      <c r="K48" s="33">
        <v>95.713049999999996</v>
      </c>
      <c r="L48" s="33">
        <v>14.069750000000001</v>
      </c>
      <c r="M48" s="33">
        <v>673.82670000000007</v>
      </c>
      <c r="N48" s="33">
        <v>253.20564000000002</v>
      </c>
      <c r="O48" s="33">
        <v>145.56269799999998</v>
      </c>
      <c r="P48" s="34">
        <v>3414.1116880000004</v>
      </c>
      <c r="Q48" s="30"/>
    </row>
    <row r="49" spans="2:25" x14ac:dyDescent="0.25">
      <c r="B49" s="35" t="s">
        <v>20</v>
      </c>
      <c r="C49" s="36">
        <v>134.97789</v>
      </c>
      <c r="D49" s="36">
        <v>58.214019999999998</v>
      </c>
      <c r="E49" s="36">
        <v>16.91506</v>
      </c>
      <c r="F49" s="36">
        <v>31.21977</v>
      </c>
      <c r="G49" s="36">
        <v>0.81991000000000003</v>
      </c>
      <c r="H49" s="36">
        <v>107.16875999999999</v>
      </c>
      <c r="I49" s="36">
        <v>351.52782000000002</v>
      </c>
      <c r="J49" s="36">
        <v>8.6858699999999995</v>
      </c>
      <c r="K49" s="36">
        <v>21.183879999999998</v>
      </c>
      <c r="L49" s="36">
        <v>3.3388100000000001</v>
      </c>
      <c r="M49" s="36">
        <v>160.08404999999999</v>
      </c>
      <c r="N49" s="36">
        <v>54.020049999999998</v>
      </c>
      <c r="O49" s="36">
        <v>32.146905202559786</v>
      </c>
      <c r="P49" s="37">
        <v>873.13403520255986</v>
      </c>
      <c r="Q49" s="30"/>
    </row>
    <row r="50" spans="2:25" x14ac:dyDescent="0.25">
      <c r="B50" s="35" t="s">
        <v>21</v>
      </c>
      <c r="C50" s="36">
        <v>123.0585</v>
      </c>
      <c r="D50" s="36">
        <v>62.845210000000002</v>
      </c>
      <c r="E50" s="36">
        <v>19.691590000000001</v>
      </c>
      <c r="F50" s="36">
        <v>35.233890000000002</v>
      </c>
      <c r="G50" s="36">
        <v>0.52319000000000004</v>
      </c>
      <c r="H50" s="36">
        <v>118.29388</v>
      </c>
      <c r="I50" s="36">
        <v>251.59416999999999</v>
      </c>
      <c r="J50" s="36">
        <v>9.5873899999999992</v>
      </c>
      <c r="K50" s="36">
        <v>25.05808</v>
      </c>
      <c r="L50" s="36">
        <v>3.3721999999999999</v>
      </c>
      <c r="M50" s="36">
        <v>178.39932999999999</v>
      </c>
      <c r="N50" s="36">
        <v>61.825420000000001</v>
      </c>
      <c r="O50" s="36">
        <v>35.742615348014496</v>
      </c>
      <c r="P50" s="37">
        <v>806.93158534801455</v>
      </c>
      <c r="Q50" s="30"/>
    </row>
    <row r="51" spans="2:25" x14ac:dyDescent="0.25">
      <c r="B51" s="35" t="s">
        <v>22</v>
      </c>
      <c r="C51" s="36">
        <v>165.29532</v>
      </c>
      <c r="D51" s="36">
        <v>57.791670000000003</v>
      </c>
      <c r="E51" s="36">
        <v>18.1953</v>
      </c>
      <c r="F51" s="36">
        <v>33.676540000000003</v>
      </c>
      <c r="G51" s="36">
        <v>0.42308000000000001</v>
      </c>
      <c r="H51" s="36">
        <v>110.08659</v>
      </c>
      <c r="I51" s="36">
        <v>283.28874000000002</v>
      </c>
      <c r="J51" s="36">
        <v>8.1877399999999998</v>
      </c>
      <c r="K51" s="36">
        <v>20.188800000000001</v>
      </c>
      <c r="L51" s="36">
        <v>3.4383300000000001</v>
      </c>
      <c r="M51" s="36">
        <v>152.17662000000001</v>
      </c>
      <c r="N51" s="36">
        <v>50.01782</v>
      </c>
      <c r="O51" s="36">
        <v>37.912040965993448</v>
      </c>
      <c r="P51" s="37">
        <v>830.59200096599341</v>
      </c>
      <c r="Q51" s="30"/>
    </row>
    <row r="52" spans="2:25" x14ac:dyDescent="0.25">
      <c r="B52" s="35" t="s">
        <v>23</v>
      </c>
      <c r="C52" s="36">
        <v>109.30524</v>
      </c>
      <c r="D52" s="36">
        <v>61.540460000000003</v>
      </c>
      <c r="E52" s="36">
        <v>28.557369999999999</v>
      </c>
      <c r="F52" s="36">
        <v>36.141240000000003</v>
      </c>
      <c r="G52" s="36">
        <v>0.81528999999999996</v>
      </c>
      <c r="H52" s="36">
        <v>127.05436</v>
      </c>
      <c r="I52" s="36">
        <v>314.15928000000002</v>
      </c>
      <c r="J52" s="36">
        <v>9.4623000000000008</v>
      </c>
      <c r="K52" s="36">
        <v>29.28229</v>
      </c>
      <c r="L52" s="36">
        <v>3.92041</v>
      </c>
      <c r="M52" s="36">
        <v>183.16669999999999</v>
      </c>
      <c r="N52" s="36">
        <v>87.342349999999996</v>
      </c>
      <c r="O52" s="36">
        <v>39.761136483432274</v>
      </c>
      <c r="P52" s="37">
        <v>903.45406648343237</v>
      </c>
      <c r="Q52" s="30"/>
    </row>
    <row r="53" spans="2:25" x14ac:dyDescent="0.25">
      <c r="B53" s="46">
        <v>2017</v>
      </c>
      <c r="C53" s="47">
        <v>623.01469999999995</v>
      </c>
      <c r="D53" s="47">
        <v>232.93404000000001</v>
      </c>
      <c r="E53" s="47">
        <v>87.150399999999991</v>
      </c>
      <c r="F53" s="47">
        <v>121.42977000000002</v>
      </c>
      <c r="G53" s="47">
        <v>2.4230700000000001</v>
      </c>
      <c r="H53" s="47">
        <v>443.93727999999999</v>
      </c>
      <c r="I53" s="47">
        <v>1212.7</v>
      </c>
      <c r="J53" s="47">
        <v>34.808929999999997</v>
      </c>
      <c r="K53" s="47">
        <v>105.21047</v>
      </c>
      <c r="L53" s="47">
        <v>15.596720000000001</v>
      </c>
      <c r="M53" s="47">
        <v>742.72250999999994</v>
      </c>
      <c r="N53" s="47">
        <v>287.26568999999995</v>
      </c>
      <c r="O53" s="47">
        <v>134.88211634051464</v>
      </c>
      <c r="P53" s="48">
        <v>3600.1384163405146</v>
      </c>
      <c r="Q53" s="30"/>
    </row>
    <row r="54" spans="2:25" x14ac:dyDescent="0.25">
      <c r="B54" s="49" t="s">
        <v>20</v>
      </c>
      <c r="C54" s="50">
        <v>154.93692999999999</v>
      </c>
      <c r="D54" s="50">
        <v>56.9953</v>
      </c>
      <c r="E54" s="50">
        <v>20.886299999999999</v>
      </c>
      <c r="F54" s="50">
        <v>32.192250000000001</v>
      </c>
      <c r="G54" s="50">
        <v>0.59807999999999995</v>
      </c>
      <c r="H54" s="50">
        <v>110.67192999999999</v>
      </c>
      <c r="I54" s="50">
        <v>337.46226000000001</v>
      </c>
      <c r="J54" s="50">
        <v>9.0974799999999991</v>
      </c>
      <c r="K54" s="50">
        <v>22.930009999999999</v>
      </c>
      <c r="L54" s="50">
        <v>3.7011699999999998</v>
      </c>
      <c r="M54" s="50">
        <v>183.83847</v>
      </c>
      <c r="N54" s="50">
        <v>53.305909999999997</v>
      </c>
      <c r="O54" s="50">
        <v>34.041717087447424</v>
      </c>
      <c r="P54" s="51">
        <v>909.98587708744765</v>
      </c>
      <c r="Q54" s="30"/>
    </row>
    <row r="55" spans="2:25" x14ac:dyDescent="0.25">
      <c r="B55" s="49" t="s">
        <v>21</v>
      </c>
      <c r="C55" s="50">
        <v>157.39841999999999</v>
      </c>
      <c r="D55" s="50">
        <v>63.236559999999997</v>
      </c>
      <c r="E55" s="50">
        <v>22.448409999999999</v>
      </c>
      <c r="F55" s="50">
        <v>33.979880000000001</v>
      </c>
      <c r="G55" s="50">
        <v>9.6670000000000006E-2</v>
      </c>
      <c r="H55" s="50">
        <v>119.76152</v>
      </c>
      <c r="I55" s="50">
        <v>269.14805000000001</v>
      </c>
      <c r="J55" s="50">
        <v>10.04457</v>
      </c>
      <c r="K55" s="50">
        <v>30.36861</v>
      </c>
      <c r="L55" s="50">
        <v>3.7381799999999998</v>
      </c>
      <c r="M55" s="50">
        <v>202.01664</v>
      </c>
      <c r="N55" s="50">
        <v>85.101130000000012</v>
      </c>
      <c r="O55" s="50">
        <v>34.619269790535817</v>
      </c>
      <c r="P55" s="51">
        <v>912.19638979053593</v>
      </c>
      <c r="Q55" s="30"/>
    </row>
    <row r="56" spans="2:25" x14ac:dyDescent="0.25">
      <c r="B56" s="49" t="s">
        <v>22</v>
      </c>
      <c r="C56" s="50">
        <v>171.81762000000001</v>
      </c>
      <c r="D56" s="50">
        <v>54.018900000000002</v>
      </c>
      <c r="E56" s="50">
        <v>20.132380000000001</v>
      </c>
      <c r="F56" s="50">
        <v>27.682759999999998</v>
      </c>
      <c r="G56" s="50">
        <v>0.65712999999999999</v>
      </c>
      <c r="H56" s="50">
        <v>102.49117</v>
      </c>
      <c r="I56" s="50">
        <v>288.88927000000001</v>
      </c>
      <c r="J56" s="50">
        <v>6.8653599999999999</v>
      </c>
      <c r="K56" s="50">
        <v>29.128060000000001</v>
      </c>
      <c r="L56" s="50">
        <v>3.81149</v>
      </c>
      <c r="M56" s="50">
        <v>189.285</v>
      </c>
      <c r="N56" s="50">
        <v>73.091889999999992</v>
      </c>
      <c r="O56" s="50">
        <v>34.447998613478013</v>
      </c>
      <c r="P56" s="51">
        <v>899.82785861347804</v>
      </c>
      <c r="Q56" s="30"/>
    </row>
    <row r="57" spans="2:25" x14ac:dyDescent="0.25">
      <c r="B57" s="49" t="s">
        <v>23</v>
      </c>
      <c r="C57" s="50">
        <v>138.86172999999999</v>
      </c>
      <c r="D57" s="50">
        <v>58.683280000000003</v>
      </c>
      <c r="E57" s="50">
        <v>23.683309999999999</v>
      </c>
      <c r="F57" s="50">
        <v>27.57488</v>
      </c>
      <c r="G57" s="50">
        <v>1.0711900000000001</v>
      </c>
      <c r="H57" s="50">
        <v>111.01266000000001</v>
      </c>
      <c r="I57" s="50">
        <v>317.20042000000001</v>
      </c>
      <c r="J57" s="50">
        <v>8.80152</v>
      </c>
      <c r="K57" s="50">
        <v>22.78379</v>
      </c>
      <c r="L57" s="50">
        <v>4.3458800000000002</v>
      </c>
      <c r="M57" s="50">
        <v>167.58239999999998</v>
      </c>
      <c r="N57" s="50">
        <v>75.766760000000005</v>
      </c>
      <c r="O57" s="50">
        <v>31.773130849053377</v>
      </c>
      <c r="P57" s="51">
        <v>878.12829084905331</v>
      </c>
      <c r="Q57" s="30"/>
    </row>
    <row r="58" spans="2:25" x14ac:dyDescent="0.25">
      <c r="B58" s="32">
        <v>2018</v>
      </c>
      <c r="C58" s="33">
        <v>623.83204000000001</v>
      </c>
      <c r="D58" s="33">
        <v>242.15994000000001</v>
      </c>
      <c r="E58" s="33">
        <v>89.627710000000008</v>
      </c>
      <c r="F58" s="33">
        <v>123.19027</v>
      </c>
      <c r="G58" s="33">
        <v>2.41248</v>
      </c>
      <c r="H58" s="33">
        <v>457.3904</v>
      </c>
      <c r="I58" s="33">
        <v>1230.89002</v>
      </c>
      <c r="J58" s="33">
        <v>40.454229999999995</v>
      </c>
      <c r="K58" s="33">
        <v>92.449480000000008</v>
      </c>
      <c r="L58" s="33">
        <v>16.198889999999999</v>
      </c>
      <c r="M58" s="33">
        <v>741.83199000000002</v>
      </c>
      <c r="N58" s="33">
        <v>365.23597000000001</v>
      </c>
      <c r="O58" s="33">
        <v>138.69856352916983</v>
      </c>
      <c r="P58" s="34">
        <f>SUM(H58:O58,C58)</f>
        <v>3706.9815835291702</v>
      </c>
      <c r="Q58" s="30"/>
    </row>
    <row r="59" spans="2:25" x14ac:dyDescent="0.25">
      <c r="B59" s="35" t="s">
        <v>20</v>
      </c>
      <c r="C59" s="36">
        <v>154.60777999999999</v>
      </c>
      <c r="D59" s="36">
        <v>58.2896</v>
      </c>
      <c r="E59" s="36">
        <v>22.391100000000002</v>
      </c>
      <c r="F59" s="36">
        <v>27.62227</v>
      </c>
      <c r="G59" s="36">
        <v>0.66596</v>
      </c>
      <c r="H59" s="36">
        <v>108.96893</v>
      </c>
      <c r="I59" s="36">
        <v>353.11757</v>
      </c>
      <c r="J59" s="36">
        <v>11.076639999999999</v>
      </c>
      <c r="K59" s="36">
        <v>19.4664</v>
      </c>
      <c r="L59" s="36">
        <v>3.8792300000000002</v>
      </c>
      <c r="M59" s="36">
        <v>175.38272000000001</v>
      </c>
      <c r="N59" s="36">
        <v>64.003659999999996</v>
      </c>
      <c r="O59" s="36">
        <v>33.284988986507003</v>
      </c>
      <c r="P59" s="37">
        <f t="shared" ref="P59:P62" si="0">SUM(H59:O59,C59)</f>
        <v>923.78791898650684</v>
      </c>
      <c r="Q59" s="30"/>
    </row>
    <row r="60" spans="2:25" x14ac:dyDescent="0.25">
      <c r="B60" s="35" t="s">
        <v>21</v>
      </c>
      <c r="C60" s="36">
        <v>144.06055000000001</v>
      </c>
      <c r="D60" s="36">
        <v>65.909980000000004</v>
      </c>
      <c r="E60" s="36">
        <v>22.557829999999999</v>
      </c>
      <c r="F60" s="36">
        <v>32.456769999999999</v>
      </c>
      <c r="G60" s="36">
        <v>0.10435999999999999</v>
      </c>
      <c r="H60" s="36">
        <v>121.02894000000001</v>
      </c>
      <c r="I60" s="36">
        <v>284.25963999999999</v>
      </c>
      <c r="J60" s="36">
        <v>9.5479199999999995</v>
      </c>
      <c r="K60" s="36">
        <v>26.11993</v>
      </c>
      <c r="L60" s="36">
        <v>3.9956399999999999</v>
      </c>
      <c r="M60" s="36">
        <v>203.50147999999999</v>
      </c>
      <c r="N60" s="36">
        <v>105.16368</v>
      </c>
      <c r="O60" s="36">
        <v>36.73565471449821</v>
      </c>
      <c r="P60" s="37">
        <f t="shared" si="0"/>
        <v>934.41343471449818</v>
      </c>
      <c r="Q60" s="30"/>
    </row>
    <row r="61" spans="2:25" x14ac:dyDescent="0.25">
      <c r="B61" s="35" t="s">
        <v>22</v>
      </c>
      <c r="C61" s="36">
        <v>174.54732000000001</v>
      </c>
      <c r="D61" s="36">
        <v>58.37133</v>
      </c>
      <c r="E61" s="36">
        <v>20.779579999999999</v>
      </c>
      <c r="F61" s="36">
        <v>30.835180000000001</v>
      </c>
      <c r="G61" s="36">
        <v>0.64076999999999995</v>
      </c>
      <c r="H61" s="36">
        <v>110.62685999999999</v>
      </c>
      <c r="I61" s="36">
        <v>291.36613</v>
      </c>
      <c r="J61" s="36">
        <v>8.5303299999999993</v>
      </c>
      <c r="K61" s="36">
        <v>25.777640000000002</v>
      </c>
      <c r="L61" s="36">
        <v>4.1372600000000004</v>
      </c>
      <c r="M61" s="36">
        <v>198.39362</v>
      </c>
      <c r="N61" s="36">
        <v>110.74000000000001</v>
      </c>
      <c r="O61" s="36">
        <v>34.314969514600548</v>
      </c>
      <c r="P61" s="37">
        <f t="shared" si="0"/>
        <v>958.43412951460061</v>
      </c>
      <c r="Q61" s="30"/>
    </row>
    <row r="62" spans="2:25" x14ac:dyDescent="0.25">
      <c r="B62" s="35" t="s">
        <v>23</v>
      </c>
      <c r="C62" s="36">
        <v>150.61639</v>
      </c>
      <c r="D62" s="36">
        <v>59.589030000000001</v>
      </c>
      <c r="E62" s="36">
        <v>23.8992</v>
      </c>
      <c r="F62" s="36">
        <v>32.276049999999998</v>
      </c>
      <c r="G62" s="36">
        <v>1.00139</v>
      </c>
      <c r="H62" s="36">
        <v>116.76567</v>
      </c>
      <c r="I62" s="36">
        <v>302.14668</v>
      </c>
      <c r="J62" s="36">
        <v>11.299340000000001</v>
      </c>
      <c r="K62" s="36">
        <v>21.085509999999999</v>
      </c>
      <c r="L62" s="36">
        <v>4.1867599999999996</v>
      </c>
      <c r="M62" s="36">
        <v>164.55417</v>
      </c>
      <c r="N62" s="36">
        <v>85.328630000000004</v>
      </c>
      <c r="O62" s="36">
        <v>34.362950313564092</v>
      </c>
      <c r="P62" s="37">
        <f t="shared" si="0"/>
        <v>890.34610031356397</v>
      </c>
      <c r="Q62" s="30"/>
    </row>
    <row r="63" spans="2:25" x14ac:dyDescent="0.25">
      <c r="B63" s="46">
        <v>2019</v>
      </c>
      <c r="C63" s="47">
        <v>622.91796999999997</v>
      </c>
      <c r="D63" s="47">
        <v>252.18108999999998</v>
      </c>
      <c r="E63" s="47">
        <v>96.201619999999991</v>
      </c>
      <c r="F63" s="47">
        <v>126.60270999999999</v>
      </c>
      <c r="G63" s="47">
        <v>2.5626499999999997</v>
      </c>
      <c r="H63" s="47">
        <v>477.54807000000005</v>
      </c>
      <c r="I63" s="47">
        <v>1220.71759</v>
      </c>
      <c r="J63" s="47">
        <v>39.343939999999996</v>
      </c>
      <c r="K63" s="47">
        <v>130.96520000000001</v>
      </c>
      <c r="L63" s="47">
        <v>16.437989999999999</v>
      </c>
      <c r="M63" s="47">
        <v>744.30868000000009</v>
      </c>
      <c r="N63" s="47">
        <v>311.97746000000001</v>
      </c>
      <c r="O63" s="47">
        <v>114.86112883826532</v>
      </c>
      <c r="P63" s="48">
        <f>SUM(H63:O63,C63)</f>
        <v>3679.0780288382653</v>
      </c>
      <c r="Q63" s="30"/>
      <c r="R63" s="30"/>
      <c r="S63" s="30"/>
      <c r="T63" s="30"/>
      <c r="U63" s="30"/>
      <c r="V63" s="30"/>
      <c r="W63" s="30"/>
      <c r="X63" s="30"/>
      <c r="Y63" s="30"/>
    </row>
    <row r="64" spans="2:25" x14ac:dyDescent="0.25">
      <c r="B64" s="49" t="s">
        <v>20</v>
      </c>
      <c r="C64" s="50">
        <v>165.84120999999999</v>
      </c>
      <c r="D64" s="50">
        <v>59.7134</v>
      </c>
      <c r="E64" s="50">
        <v>21.324179999999998</v>
      </c>
      <c r="F64" s="50">
        <v>30.040839999999999</v>
      </c>
      <c r="G64" s="50">
        <v>0.72419999999999995</v>
      </c>
      <c r="H64" s="50">
        <v>111.80262</v>
      </c>
      <c r="I64" s="50">
        <v>337.22726999999998</v>
      </c>
      <c r="J64" s="50">
        <v>9.8523999999999994</v>
      </c>
      <c r="K64" s="50">
        <v>28.394349999999999</v>
      </c>
      <c r="L64" s="50">
        <v>3.6785399999999999</v>
      </c>
      <c r="M64" s="50">
        <v>182.34640999999999</v>
      </c>
      <c r="N64" s="50">
        <v>50.034849999999999</v>
      </c>
      <c r="O64" s="50">
        <v>27.85341279787049</v>
      </c>
      <c r="P64" s="51">
        <f t="shared" ref="P64:P67" si="1">SUM(H64:O64,C64)</f>
        <v>917.03106279787039</v>
      </c>
      <c r="Q64" s="30"/>
      <c r="R64" s="30"/>
      <c r="S64" s="30"/>
      <c r="T64" s="30"/>
      <c r="U64" s="30"/>
      <c r="V64" s="30"/>
      <c r="W64" s="30"/>
      <c r="X64" s="30"/>
      <c r="Y64" s="30"/>
    </row>
    <row r="65" spans="2:25" x14ac:dyDescent="0.25">
      <c r="B65" s="49" t="s">
        <v>21</v>
      </c>
      <c r="C65" s="50">
        <v>160.95715999999999</v>
      </c>
      <c r="D65" s="50">
        <v>64.934229999999999</v>
      </c>
      <c r="E65" s="50">
        <v>25.397860000000001</v>
      </c>
      <c r="F65" s="50">
        <v>32.08755</v>
      </c>
      <c r="G65" s="50">
        <v>0.10682999999999999</v>
      </c>
      <c r="H65" s="50">
        <v>122.52647</v>
      </c>
      <c r="I65" s="50">
        <v>295.63002</v>
      </c>
      <c r="J65" s="50">
        <v>8.8943300000000001</v>
      </c>
      <c r="K65" s="50">
        <v>37.74935</v>
      </c>
      <c r="L65" s="50">
        <v>4.1492000000000004</v>
      </c>
      <c r="M65" s="50">
        <v>211.65805</v>
      </c>
      <c r="N65" s="50">
        <v>90.878129999999999</v>
      </c>
      <c r="O65" s="50">
        <v>30.845275967810139</v>
      </c>
      <c r="P65" s="51">
        <f t="shared" si="1"/>
        <v>963.2879859678103</v>
      </c>
      <c r="Q65" s="30"/>
      <c r="R65" s="30"/>
      <c r="S65" s="30"/>
      <c r="T65" s="30"/>
      <c r="U65" s="30"/>
      <c r="V65" s="30"/>
      <c r="W65" s="30"/>
      <c r="X65" s="30"/>
      <c r="Y65" s="30"/>
    </row>
    <row r="66" spans="2:25" x14ac:dyDescent="0.25">
      <c r="B66" s="49" t="s">
        <v>22</v>
      </c>
      <c r="C66" s="50">
        <v>153.68566000000001</v>
      </c>
      <c r="D66" s="50">
        <v>62.205779999999997</v>
      </c>
      <c r="E66" s="50">
        <v>23.570530000000002</v>
      </c>
      <c r="F66" s="50">
        <v>33.037309999999998</v>
      </c>
      <c r="G66" s="50">
        <v>0.63893</v>
      </c>
      <c r="H66" s="50">
        <v>119.45255</v>
      </c>
      <c r="I66" s="50">
        <v>286.76112000000001</v>
      </c>
      <c r="J66" s="50">
        <v>9.5268800000000002</v>
      </c>
      <c r="K66" s="50">
        <v>37.371630000000003</v>
      </c>
      <c r="L66" s="50">
        <v>4.1409500000000001</v>
      </c>
      <c r="M66" s="50">
        <v>193.86427</v>
      </c>
      <c r="N66" s="50">
        <v>93.425160000000005</v>
      </c>
      <c r="O66" s="50">
        <v>27.778006784629127</v>
      </c>
      <c r="P66" s="51">
        <f t="shared" si="1"/>
        <v>926.00622678462912</v>
      </c>
      <c r="Q66" s="30"/>
      <c r="R66" s="30"/>
      <c r="S66" s="30"/>
      <c r="T66" s="30"/>
      <c r="U66" s="30"/>
      <c r="V66" s="30"/>
      <c r="W66" s="30"/>
      <c r="X66" s="30"/>
      <c r="Y66" s="30"/>
    </row>
    <row r="67" spans="2:25" x14ac:dyDescent="0.25">
      <c r="B67" s="49" t="s">
        <v>23</v>
      </c>
      <c r="C67" s="50">
        <v>142.43394000000001</v>
      </c>
      <c r="D67" s="50">
        <v>65.327680000000001</v>
      </c>
      <c r="E67" s="50">
        <v>25.909050000000001</v>
      </c>
      <c r="F67" s="50">
        <v>31.437010000000001</v>
      </c>
      <c r="G67" s="50">
        <v>1.0926899999999999</v>
      </c>
      <c r="H67" s="50">
        <v>123.76643</v>
      </c>
      <c r="I67" s="50">
        <v>301.09917999999999</v>
      </c>
      <c r="J67" s="50">
        <v>11.07033</v>
      </c>
      <c r="K67" s="50">
        <v>27.449870000000001</v>
      </c>
      <c r="L67" s="50">
        <v>4.4692999999999996</v>
      </c>
      <c r="M67" s="50">
        <v>156.43995000000001</v>
      </c>
      <c r="N67" s="50">
        <v>77.639319999999998</v>
      </c>
      <c r="O67" s="50">
        <v>28.384433287955549</v>
      </c>
      <c r="P67" s="51">
        <f t="shared" si="1"/>
        <v>872.75275328795544</v>
      </c>
      <c r="Q67" s="30"/>
      <c r="R67" s="30"/>
      <c r="S67" s="30"/>
      <c r="T67" s="30"/>
      <c r="U67" s="30"/>
      <c r="V67" s="30"/>
      <c r="W67" s="30"/>
      <c r="X67" s="30"/>
      <c r="Y67" s="30"/>
    </row>
    <row r="68" spans="2:25" x14ac:dyDescent="0.25">
      <c r="B68" s="32">
        <v>2020</v>
      </c>
      <c r="C68" s="33">
        <v>472.20327999999995</v>
      </c>
      <c r="D68" s="33">
        <v>227.16389000000001</v>
      </c>
      <c r="E68" s="33">
        <v>44.721580000000003</v>
      </c>
      <c r="F68" s="33">
        <v>115.91973</v>
      </c>
      <c r="G68" s="33">
        <v>2.9617300000000002</v>
      </c>
      <c r="H68" s="33">
        <v>390.76693000000006</v>
      </c>
      <c r="I68" s="33">
        <v>326.93124</v>
      </c>
      <c r="J68" s="33">
        <v>43.470659999999995</v>
      </c>
      <c r="K68" s="33">
        <v>143.31958999999998</v>
      </c>
      <c r="L68" s="33">
        <v>15.852370000000001</v>
      </c>
      <c r="M68" s="33">
        <v>668.87742000000003</v>
      </c>
      <c r="N68" s="33">
        <v>414.53215999999998</v>
      </c>
      <c r="O68" s="33">
        <v>109.75801078689545</v>
      </c>
      <c r="P68" s="34">
        <f>SUM(H68:O68,C68)</f>
        <v>2585.7116607868957</v>
      </c>
      <c r="Q68" s="30"/>
    </row>
    <row r="69" spans="2:25" x14ac:dyDescent="0.25">
      <c r="B69" s="35" t="s">
        <v>20</v>
      </c>
      <c r="C69" s="36">
        <v>131.27871999999999</v>
      </c>
      <c r="D69" s="36">
        <v>63.232559999999999</v>
      </c>
      <c r="E69" s="36">
        <v>21.083010000000002</v>
      </c>
      <c r="F69" s="36">
        <v>32.01005</v>
      </c>
      <c r="G69" s="36">
        <v>0.76641000000000004</v>
      </c>
      <c r="H69" s="36">
        <v>117.09202999999999</v>
      </c>
      <c r="I69" s="36">
        <v>258.79057</v>
      </c>
      <c r="J69" s="36">
        <v>10.490449999999999</v>
      </c>
      <c r="K69" s="36">
        <v>29.410640000000001</v>
      </c>
      <c r="L69" s="36">
        <v>3.6895699999999998</v>
      </c>
      <c r="M69" s="36">
        <v>158.44497999999999</v>
      </c>
      <c r="N69" s="36">
        <v>56.703579999999995</v>
      </c>
      <c r="O69" s="36">
        <v>29.71556697791139</v>
      </c>
      <c r="P69" s="37">
        <f t="shared" ref="P69:P72" si="2">SUM(H69:O69,C69)</f>
        <v>795.61610697791139</v>
      </c>
      <c r="Q69" s="30"/>
    </row>
    <row r="70" spans="2:25" x14ac:dyDescent="0.25">
      <c r="B70" s="35" t="s">
        <v>21</v>
      </c>
      <c r="C70" s="36">
        <v>103.0813</v>
      </c>
      <c r="D70" s="36">
        <v>53.650190000000002</v>
      </c>
      <c r="E70" s="36">
        <v>6.6139900000000003</v>
      </c>
      <c r="F70" s="36">
        <v>23.843050000000002</v>
      </c>
      <c r="G70" s="36">
        <v>0.11103</v>
      </c>
      <c r="H70" s="36">
        <v>84.218260000000001</v>
      </c>
      <c r="I70" s="36">
        <v>8.8945600000000002</v>
      </c>
      <c r="J70" s="36">
        <v>9.2121700000000004</v>
      </c>
      <c r="K70" s="36">
        <v>39.000700000000002</v>
      </c>
      <c r="L70" s="36">
        <v>3.7757700000000001</v>
      </c>
      <c r="M70" s="36">
        <v>181.89578</v>
      </c>
      <c r="N70" s="36">
        <v>125.66536000000001</v>
      </c>
      <c r="O70" s="36">
        <v>25.989061708392676</v>
      </c>
      <c r="P70" s="37">
        <f t="shared" si="2"/>
        <v>581.73296170839274</v>
      </c>
      <c r="Q70" s="30"/>
    </row>
    <row r="71" spans="2:25" x14ac:dyDescent="0.25">
      <c r="B71" s="35" t="s">
        <v>22</v>
      </c>
      <c r="C71" s="36">
        <v>117.09307</v>
      </c>
      <c r="D71" s="36">
        <v>50.162289999999999</v>
      </c>
      <c r="E71" s="36">
        <v>6.84748</v>
      </c>
      <c r="F71" s="36">
        <v>28.584969999999998</v>
      </c>
      <c r="G71" s="36">
        <v>0.85423000000000004</v>
      </c>
      <c r="H71" s="36">
        <v>86.448970000000003</v>
      </c>
      <c r="I71" s="36">
        <v>8.6281700000000008</v>
      </c>
      <c r="J71" s="36">
        <v>9.9597499999999997</v>
      </c>
      <c r="K71" s="36">
        <v>38.944009999999999</v>
      </c>
      <c r="L71" s="36">
        <v>4.0250000000000004</v>
      </c>
      <c r="M71" s="36">
        <v>167.97998000000001</v>
      </c>
      <c r="N71" s="36">
        <v>119.60477</v>
      </c>
      <c r="O71" s="36">
        <v>26.612909501821452</v>
      </c>
      <c r="P71" s="37">
        <f t="shared" si="2"/>
        <v>579.29662950182137</v>
      </c>
      <c r="Q71" s="30"/>
    </row>
    <row r="72" spans="2:25" x14ac:dyDescent="0.25">
      <c r="B72" s="35" t="s">
        <v>23</v>
      </c>
      <c r="C72" s="36">
        <v>120.75019</v>
      </c>
      <c r="D72" s="36">
        <v>60.118850000000002</v>
      </c>
      <c r="E72" s="36">
        <v>10.177099999999999</v>
      </c>
      <c r="F72" s="36">
        <v>31.481660000000002</v>
      </c>
      <c r="G72" s="36">
        <v>1.2300599999999999</v>
      </c>
      <c r="H72" s="36">
        <v>103.00767</v>
      </c>
      <c r="I72" s="36">
        <v>50.617939999999997</v>
      </c>
      <c r="J72" s="36">
        <v>13.80829</v>
      </c>
      <c r="K72" s="36">
        <v>35.964239999999997</v>
      </c>
      <c r="L72" s="36">
        <v>4.3620299999999999</v>
      </c>
      <c r="M72" s="36">
        <v>160.55668</v>
      </c>
      <c r="N72" s="36">
        <v>112.55844999999999</v>
      </c>
      <c r="O72" s="36">
        <v>27.440472598769933</v>
      </c>
      <c r="P72" s="37">
        <f t="shared" si="2"/>
        <v>629.06596259876994</v>
      </c>
      <c r="Q72" s="30"/>
    </row>
    <row r="73" spans="2:25" x14ac:dyDescent="0.25">
      <c r="B73" s="46">
        <v>2021</v>
      </c>
      <c r="C73" s="47">
        <v>501.05325999999997</v>
      </c>
      <c r="D73" s="47">
        <v>280.81234000000001</v>
      </c>
      <c r="E73" s="47">
        <v>61.194119999999998</v>
      </c>
      <c r="F73" s="47">
        <v>143.53870000000001</v>
      </c>
      <c r="G73" s="47">
        <v>5.0535199999999998</v>
      </c>
      <c r="H73" s="47">
        <v>490.59868</v>
      </c>
      <c r="I73" s="47">
        <v>388.21375</v>
      </c>
      <c r="J73" s="47">
        <v>44.520969999999998</v>
      </c>
      <c r="K73" s="47">
        <v>158.75044</v>
      </c>
      <c r="L73" s="47">
        <v>16.768610000000002</v>
      </c>
      <c r="M73" s="47">
        <v>634.67946000000006</v>
      </c>
      <c r="N73" s="47">
        <v>528.71125000000006</v>
      </c>
      <c r="O73" s="47">
        <v>121.24985306958443</v>
      </c>
      <c r="P73" s="48">
        <f>SUM(H73:O73,C73)</f>
        <v>2884.5462730695845</v>
      </c>
      <c r="Q73" s="30"/>
    </row>
    <row r="74" spans="2:25" x14ac:dyDescent="0.25">
      <c r="B74" s="49" t="s">
        <v>20</v>
      </c>
      <c r="C74" s="50">
        <v>135.46890999999999</v>
      </c>
      <c r="D74" s="50">
        <v>63.117629999999998</v>
      </c>
      <c r="E74" s="50">
        <v>14.47261</v>
      </c>
      <c r="F74" s="50">
        <v>32.428159999999998</v>
      </c>
      <c r="G74" s="50">
        <v>1.1253</v>
      </c>
      <c r="H74" s="50">
        <v>111.1437</v>
      </c>
      <c r="I74" s="50">
        <v>79.515860000000004</v>
      </c>
      <c r="J74" s="50">
        <v>10.261139999999999</v>
      </c>
      <c r="K74" s="50">
        <v>33.919159999999998</v>
      </c>
      <c r="L74" s="50">
        <v>3.7080199999999999</v>
      </c>
      <c r="M74" s="50">
        <v>146.00873999999999</v>
      </c>
      <c r="N74" s="50">
        <v>96.183720000000008</v>
      </c>
      <c r="O74" s="50">
        <v>30.641723397883219</v>
      </c>
      <c r="P74" s="51">
        <f t="shared" ref="P74:P77" si="3">SUM(H74:O74,C74)</f>
        <v>646.85097339788319</v>
      </c>
      <c r="Q74" s="30"/>
    </row>
    <row r="75" spans="2:25" x14ac:dyDescent="0.25">
      <c r="B75" s="49" t="s">
        <v>21</v>
      </c>
      <c r="C75" s="50">
        <v>119.85276</v>
      </c>
      <c r="D75" s="50">
        <v>69.386979999999994</v>
      </c>
      <c r="E75" s="50">
        <v>14.92154</v>
      </c>
      <c r="F75" s="50">
        <v>36.302500000000002</v>
      </c>
      <c r="G75" s="50">
        <v>0.15908</v>
      </c>
      <c r="H75" s="50">
        <v>120.7701</v>
      </c>
      <c r="I75" s="50">
        <v>96.417760000000001</v>
      </c>
      <c r="J75" s="50">
        <v>10.939590000000001</v>
      </c>
      <c r="K75" s="50">
        <v>46.776449999999997</v>
      </c>
      <c r="L75" s="50">
        <v>4.2364100000000002</v>
      </c>
      <c r="M75" s="50">
        <v>180.59484</v>
      </c>
      <c r="N75" s="50">
        <v>155.73600999999999</v>
      </c>
      <c r="O75" s="50">
        <v>29.177365932010048</v>
      </c>
      <c r="P75" s="51">
        <f t="shared" si="3"/>
        <v>764.50128593200998</v>
      </c>
      <c r="Q75" s="30"/>
    </row>
    <row r="76" spans="2:25" x14ac:dyDescent="0.25">
      <c r="B76" s="49" t="s">
        <v>22</v>
      </c>
      <c r="C76" s="50">
        <v>141.10791</v>
      </c>
      <c r="D76" s="50">
        <v>72.542820000000006</v>
      </c>
      <c r="E76" s="50">
        <v>15.5725</v>
      </c>
      <c r="F76" s="50">
        <v>36.378459999999997</v>
      </c>
      <c r="G76" s="50">
        <v>1.4113100000000001</v>
      </c>
      <c r="H76" s="50">
        <v>125.90509</v>
      </c>
      <c r="I76" s="50">
        <v>78.120440000000002</v>
      </c>
      <c r="J76" s="50">
        <v>10.22578</v>
      </c>
      <c r="K76" s="50">
        <v>44.259149999999998</v>
      </c>
      <c r="L76" s="50">
        <v>4.2222299999999997</v>
      </c>
      <c r="M76" s="50">
        <v>162.68028000000001</v>
      </c>
      <c r="N76" s="50">
        <v>141.06342000000001</v>
      </c>
      <c r="O76" s="50">
        <v>31.247396394523879</v>
      </c>
      <c r="P76" s="51">
        <f t="shared" si="3"/>
        <v>738.83169639452399</v>
      </c>
      <c r="Q76" s="30"/>
    </row>
    <row r="77" spans="2:25" x14ac:dyDescent="0.25">
      <c r="B77" s="49" t="s">
        <v>23</v>
      </c>
      <c r="C77" s="50">
        <v>104.62367999999999</v>
      </c>
      <c r="D77" s="50">
        <v>75.76491</v>
      </c>
      <c r="E77" s="50">
        <v>16.22747</v>
      </c>
      <c r="F77" s="50">
        <v>38.429580000000001</v>
      </c>
      <c r="G77" s="50">
        <v>2.3578299999999999</v>
      </c>
      <c r="H77" s="50">
        <v>132.77978999999999</v>
      </c>
      <c r="I77" s="50">
        <v>134.15969000000001</v>
      </c>
      <c r="J77" s="50">
        <v>13.09446</v>
      </c>
      <c r="K77" s="50">
        <v>33.795679999999997</v>
      </c>
      <c r="L77" s="50">
        <v>4.6019500000000004</v>
      </c>
      <c r="M77" s="50">
        <v>145.3956</v>
      </c>
      <c r="N77" s="50">
        <v>135.72809999999998</v>
      </c>
      <c r="O77" s="50">
        <v>30.183367345167305</v>
      </c>
      <c r="P77" s="51">
        <f t="shared" si="3"/>
        <v>734.36231734516741</v>
      </c>
      <c r="Q77" s="30"/>
    </row>
    <row r="78" spans="2:25" x14ac:dyDescent="0.25">
      <c r="B78" s="32">
        <v>2022</v>
      </c>
      <c r="C78" s="33">
        <v>589.59169999999995</v>
      </c>
      <c r="D78" s="33">
        <v>325.99171000000001</v>
      </c>
      <c r="E78" s="33">
        <v>95.880179999999996</v>
      </c>
      <c r="F78" s="33">
        <v>169.72343999999998</v>
      </c>
      <c r="G78" s="33">
        <v>6.2127600000000003</v>
      </c>
      <c r="H78" s="33">
        <v>597.80808999999999</v>
      </c>
      <c r="I78" s="33">
        <v>991.88031000000001</v>
      </c>
      <c r="J78" s="33">
        <v>50.183990000000001</v>
      </c>
      <c r="K78" s="33">
        <v>139.51426999999998</v>
      </c>
      <c r="L78" s="33">
        <v>17.27121</v>
      </c>
      <c r="M78" s="33">
        <v>628.91345999999999</v>
      </c>
      <c r="N78" s="33">
        <v>741.65302999999994</v>
      </c>
      <c r="O78" s="33">
        <v>129.49090601304985</v>
      </c>
      <c r="P78" s="34">
        <f>SUM(H78:O78,C78)</f>
        <v>3886.3069660130495</v>
      </c>
      <c r="Q78" s="30"/>
    </row>
    <row r="79" spans="2:25" x14ac:dyDescent="0.25">
      <c r="B79" s="35" t="s">
        <v>20</v>
      </c>
      <c r="C79" s="36">
        <v>146.74845999999999</v>
      </c>
      <c r="D79" s="36">
        <v>78.252290000000002</v>
      </c>
      <c r="E79" s="36">
        <v>26.831289999999999</v>
      </c>
      <c r="F79" s="36">
        <v>39.318199999999997</v>
      </c>
      <c r="G79" s="36">
        <v>1.2790600000000001</v>
      </c>
      <c r="H79" s="36">
        <v>145.68083999999999</v>
      </c>
      <c r="I79" s="36">
        <v>177.25402</v>
      </c>
      <c r="J79" s="36">
        <v>10.71382</v>
      </c>
      <c r="K79" s="36">
        <v>29.52084</v>
      </c>
      <c r="L79" s="36">
        <v>3.7858900000000002</v>
      </c>
      <c r="M79" s="36">
        <v>134.46796000000001</v>
      </c>
      <c r="N79" s="36">
        <v>148.48869000000002</v>
      </c>
      <c r="O79" s="36">
        <v>35.075253977554638</v>
      </c>
      <c r="P79" s="37">
        <f t="shared" ref="P79:P82" si="4">SUM(H79:O79,C79)</f>
        <v>831.73577397755469</v>
      </c>
      <c r="Q79" s="30"/>
    </row>
    <row r="80" spans="2:25" x14ac:dyDescent="0.25">
      <c r="B80" s="35" t="s">
        <v>21</v>
      </c>
      <c r="C80" s="36">
        <v>156.68329</v>
      </c>
      <c r="D80" s="36">
        <v>81.361639999999994</v>
      </c>
      <c r="E80" s="36">
        <v>18.175409999999999</v>
      </c>
      <c r="F80" s="36">
        <v>46.328879999999998</v>
      </c>
      <c r="G80" s="36">
        <v>0.17743</v>
      </c>
      <c r="H80" s="36">
        <v>146.04336000000001</v>
      </c>
      <c r="I80" s="36">
        <v>219.79848000000001</v>
      </c>
      <c r="J80" s="36">
        <v>11.702199999999999</v>
      </c>
      <c r="K80" s="36">
        <v>38.431319999999999</v>
      </c>
      <c r="L80" s="36">
        <v>4.4312899999999997</v>
      </c>
      <c r="M80" s="36">
        <v>175.90798000000001</v>
      </c>
      <c r="N80" s="36">
        <v>222.17021</v>
      </c>
      <c r="O80" s="36">
        <v>30.929256892191486</v>
      </c>
      <c r="P80" s="37">
        <f t="shared" si="4"/>
        <v>1006.0973868921915</v>
      </c>
      <c r="Q80" s="30"/>
    </row>
    <row r="81" spans="2:17" x14ac:dyDescent="0.25">
      <c r="B81" s="35" t="s">
        <v>22</v>
      </c>
      <c r="C81" s="36">
        <v>151.70812000000001</v>
      </c>
      <c r="D81" s="36">
        <v>81.317769999999996</v>
      </c>
      <c r="E81" s="36">
        <v>25.164770000000001</v>
      </c>
      <c r="F81" s="36">
        <v>43.758960000000002</v>
      </c>
      <c r="G81" s="36">
        <v>1.9548000000000001</v>
      </c>
      <c r="H81" s="36">
        <v>152.19630000000001</v>
      </c>
      <c r="I81" s="36">
        <v>291.67</v>
      </c>
      <c r="J81" s="36">
        <v>12.24057</v>
      </c>
      <c r="K81" s="36">
        <v>39.890009999999997</v>
      </c>
      <c r="L81" s="36">
        <v>4.37845</v>
      </c>
      <c r="M81" s="36">
        <v>175.53047000000001</v>
      </c>
      <c r="N81" s="36">
        <v>192.88036999999997</v>
      </c>
      <c r="O81" s="36">
        <v>31.868509287058565</v>
      </c>
      <c r="P81" s="37">
        <f t="shared" si="4"/>
        <v>1052.3627992870586</v>
      </c>
      <c r="Q81" s="30"/>
    </row>
    <row r="82" spans="2:17" x14ac:dyDescent="0.25">
      <c r="B82" s="35" t="s">
        <v>23</v>
      </c>
      <c r="C82" s="36">
        <v>134.45183</v>
      </c>
      <c r="D82" s="36">
        <v>85.060010000000005</v>
      </c>
      <c r="E82" s="36">
        <v>25.70871</v>
      </c>
      <c r="F82" s="36">
        <v>40.317399999999999</v>
      </c>
      <c r="G82" s="36">
        <v>2.8014700000000001</v>
      </c>
      <c r="H82" s="36">
        <v>153.88758999999999</v>
      </c>
      <c r="I82" s="36">
        <v>303.15780999999998</v>
      </c>
      <c r="J82" s="36">
        <v>15.5274</v>
      </c>
      <c r="K82" s="36">
        <v>31.6721</v>
      </c>
      <c r="L82" s="36">
        <v>4.6755800000000001</v>
      </c>
      <c r="M82" s="36">
        <v>143.00704999999999</v>
      </c>
      <c r="N82" s="36">
        <v>178.11375999999998</v>
      </c>
      <c r="O82" s="36">
        <v>31.617885856245152</v>
      </c>
      <c r="P82" s="37">
        <f t="shared" si="4"/>
        <v>996.11100585624501</v>
      </c>
      <c r="Q82" s="30"/>
    </row>
    <row r="83" spans="2:17" x14ac:dyDescent="0.25">
      <c r="B83" s="46">
        <v>2023</v>
      </c>
      <c r="C83" s="47">
        <v>538.90887999999995</v>
      </c>
      <c r="D83" s="47">
        <v>331.07308</v>
      </c>
      <c r="E83" s="47">
        <v>106.40477</v>
      </c>
      <c r="F83" s="47">
        <v>176.77110000000002</v>
      </c>
      <c r="G83" s="47">
        <v>5.8783700000000003</v>
      </c>
      <c r="H83" s="47">
        <v>620.12732000000005</v>
      </c>
      <c r="I83" s="47">
        <v>1373.4876600000002</v>
      </c>
      <c r="J83" s="47">
        <v>51.814530000000005</v>
      </c>
      <c r="K83" s="47">
        <v>147.22896</v>
      </c>
      <c r="L83" s="47">
        <v>17.688179999999999</v>
      </c>
      <c r="M83" s="47">
        <v>604.36364000000003</v>
      </c>
      <c r="N83" s="47">
        <v>803.95053000000007</v>
      </c>
      <c r="O83" s="47">
        <v>136.45840571184775</v>
      </c>
      <c r="P83" s="48">
        <f>SUM(H83:O83,C83)</f>
        <v>4294.0281057118482</v>
      </c>
      <c r="Q83" s="30"/>
    </row>
    <row r="84" spans="2:17" x14ac:dyDescent="0.25">
      <c r="B84" s="49" t="s">
        <v>20</v>
      </c>
      <c r="C84" s="50">
        <v>130.48517000000001</v>
      </c>
      <c r="D84" s="50">
        <v>81.720370000000003</v>
      </c>
      <c r="E84" s="50">
        <v>31.320360000000001</v>
      </c>
      <c r="F84" s="50">
        <v>45.954770000000003</v>
      </c>
      <c r="G84" s="50">
        <v>1.1446400000000001</v>
      </c>
      <c r="H84" s="50">
        <v>160.14014</v>
      </c>
      <c r="I84" s="50">
        <v>356.84606000000002</v>
      </c>
      <c r="J84" s="50">
        <v>11.2255</v>
      </c>
      <c r="K84" s="50">
        <v>31.98058</v>
      </c>
      <c r="L84" s="50">
        <v>3.9032499999999999</v>
      </c>
      <c r="M84" s="50">
        <v>133.31627</v>
      </c>
      <c r="N84" s="50">
        <v>163.61786999999998</v>
      </c>
      <c r="O84" s="50">
        <v>38.343681264971536</v>
      </c>
      <c r="P84" s="51">
        <f t="shared" ref="P84" si="5">SUM(H84:O84,C84)</f>
        <v>1029.8585212649716</v>
      </c>
      <c r="Q84" s="30"/>
    </row>
    <row r="85" spans="2:17" x14ac:dyDescent="0.25">
      <c r="B85" s="49" t="s">
        <v>21</v>
      </c>
      <c r="C85" s="50">
        <v>133.82282000000001</v>
      </c>
      <c r="D85" s="50">
        <v>82.573059999999998</v>
      </c>
      <c r="E85" s="50">
        <v>21.00094</v>
      </c>
      <c r="F85" s="50">
        <v>42.230249999999998</v>
      </c>
      <c r="G85" s="50">
        <v>0.14265</v>
      </c>
      <c r="H85" s="50">
        <v>145.9469</v>
      </c>
      <c r="I85" s="50">
        <v>296.61365000000001</v>
      </c>
      <c r="J85" s="50">
        <v>11.332459999999999</v>
      </c>
      <c r="K85" s="50">
        <v>41.597659999999998</v>
      </c>
      <c r="L85" s="50">
        <v>4.4756</v>
      </c>
      <c r="M85" s="50">
        <v>170.40626</v>
      </c>
      <c r="N85" s="50">
        <v>240.57512000000003</v>
      </c>
      <c r="O85" s="50">
        <v>34.021667605137992</v>
      </c>
      <c r="P85" s="51">
        <f t="shared" ref="P85" si="6">SUM(H85:O85,C85)</f>
        <v>1078.7921376051381</v>
      </c>
      <c r="Q85" s="30"/>
    </row>
    <row r="86" spans="2:17" x14ac:dyDescent="0.25">
      <c r="B86" s="49" t="s">
        <v>22</v>
      </c>
      <c r="C86" s="50">
        <v>155.03328999999999</v>
      </c>
      <c r="D86" s="50">
        <v>78.983199999999997</v>
      </c>
      <c r="E86" s="50">
        <v>27.010490000000001</v>
      </c>
      <c r="F86" s="50">
        <v>44.007019999999997</v>
      </c>
      <c r="G86" s="50">
        <v>2.2088100000000002</v>
      </c>
      <c r="H86" s="50">
        <v>152.20952</v>
      </c>
      <c r="I86" s="50">
        <v>379.18306999999999</v>
      </c>
      <c r="J86" s="50">
        <v>14.626060000000001</v>
      </c>
      <c r="K86" s="50">
        <v>38.692169999999997</v>
      </c>
      <c r="L86" s="50">
        <v>4.47478</v>
      </c>
      <c r="M86" s="50">
        <v>157.21681000000001</v>
      </c>
      <c r="N86" s="50">
        <v>197.77646000000001</v>
      </c>
      <c r="O86" s="50">
        <v>31.541413156486978</v>
      </c>
      <c r="P86" s="51">
        <f t="shared" ref="P86" si="7">SUM(H86:O86,C86)</f>
        <v>1130.7535731564872</v>
      </c>
      <c r="Q86" s="30"/>
    </row>
    <row r="87" spans="2:17" x14ac:dyDescent="0.25">
      <c r="B87" s="49" t="s">
        <v>23</v>
      </c>
      <c r="C87" s="50">
        <v>119.5676</v>
      </c>
      <c r="D87" s="50">
        <v>87.796449999999993</v>
      </c>
      <c r="E87" s="50">
        <v>27.072980000000001</v>
      </c>
      <c r="F87" s="50">
        <v>44.579059999999998</v>
      </c>
      <c r="G87" s="50">
        <v>2.3822700000000001</v>
      </c>
      <c r="H87" s="50">
        <v>161.83076</v>
      </c>
      <c r="I87" s="50">
        <v>340.84487999999999</v>
      </c>
      <c r="J87" s="50">
        <v>14.630509999999999</v>
      </c>
      <c r="K87" s="50">
        <v>34.958550000000002</v>
      </c>
      <c r="L87" s="50">
        <v>4.8345500000000001</v>
      </c>
      <c r="M87" s="50">
        <v>143.42429999999999</v>
      </c>
      <c r="N87" s="50">
        <v>201.98107999999999</v>
      </c>
      <c r="O87" s="50">
        <v>32.55164368525125</v>
      </c>
      <c r="P87" s="51">
        <f t="shared" ref="P87" si="8">SUM(H87:O87,C87)</f>
        <v>1054.6238736852513</v>
      </c>
      <c r="Q87" s="30"/>
    </row>
    <row r="88" spans="2:17" x14ac:dyDescent="0.25">
      <c r="B88" s="38">
        <v>2024</v>
      </c>
      <c r="C88" s="39">
        <v>542.75736999999992</v>
      </c>
      <c r="D88" s="39">
        <v>366.12954000000002</v>
      </c>
      <c r="E88" s="39">
        <v>120.655</v>
      </c>
      <c r="F88" s="39">
        <v>185.77090000000001</v>
      </c>
      <c r="G88" s="39">
        <v>5.8206900000000008</v>
      </c>
      <c r="H88" s="39">
        <v>678.37612999999999</v>
      </c>
      <c r="I88" s="39">
        <v>1655.6291200000001</v>
      </c>
      <c r="J88" s="39">
        <v>60.335490000000007</v>
      </c>
      <c r="K88" s="39">
        <v>158.30520000000001</v>
      </c>
      <c r="L88" s="39">
        <v>18.217610000000001</v>
      </c>
      <c r="M88" s="39">
        <v>576.64819999999997</v>
      </c>
      <c r="N88" s="39">
        <v>832.67723999999998</v>
      </c>
      <c r="O88" s="39">
        <v>144.72407250828564</v>
      </c>
      <c r="P88" s="40">
        <f>SUM(H88:O88,C88)</f>
        <v>4667.6704325082865</v>
      </c>
      <c r="Q88" s="30"/>
    </row>
    <row r="89" spans="2:17" x14ac:dyDescent="0.25">
      <c r="B89" s="35" t="s">
        <v>20</v>
      </c>
      <c r="C89" s="36">
        <v>124.76357</v>
      </c>
      <c r="D89" s="36">
        <v>87.844399999999993</v>
      </c>
      <c r="E89" s="36">
        <v>36.325749999999999</v>
      </c>
      <c r="F89" s="36">
        <v>43.571750000000002</v>
      </c>
      <c r="G89" s="36">
        <v>1.1692800000000001</v>
      </c>
      <c r="H89" s="36">
        <v>168.91118</v>
      </c>
      <c r="I89" s="36">
        <v>456.10093000000001</v>
      </c>
      <c r="J89" s="36">
        <v>13.439500000000001</v>
      </c>
      <c r="K89" s="36">
        <v>30.536729999999999</v>
      </c>
      <c r="L89" s="36">
        <v>4.0359600000000002</v>
      </c>
      <c r="M89" s="36">
        <v>125.26987</v>
      </c>
      <c r="N89" s="36">
        <v>172.15567999999999</v>
      </c>
      <c r="O89" s="36">
        <v>38.138936574648639</v>
      </c>
      <c r="P89" s="37">
        <f t="shared" ref="P89" si="9">SUM(H89:O89,C89)</f>
        <v>1133.3523565746486</v>
      </c>
      <c r="Q89" s="30"/>
    </row>
    <row r="90" spans="2:17" x14ac:dyDescent="0.25">
      <c r="B90" s="35" t="s">
        <v>21</v>
      </c>
      <c r="C90" s="36">
        <v>139.24368999999999</v>
      </c>
      <c r="D90" s="36">
        <v>89.687989999999999</v>
      </c>
      <c r="E90" s="36">
        <v>21.795380000000002</v>
      </c>
      <c r="F90" s="36">
        <v>46.915959999999998</v>
      </c>
      <c r="G90" s="36">
        <v>0.15018999999999999</v>
      </c>
      <c r="H90" s="36">
        <v>158.54952</v>
      </c>
      <c r="I90" s="36">
        <v>340.71415999999999</v>
      </c>
      <c r="J90" s="36">
        <v>14.91395</v>
      </c>
      <c r="K90" s="36">
        <v>46.234900000000003</v>
      </c>
      <c r="L90" s="36">
        <v>4.5964400000000003</v>
      </c>
      <c r="M90" s="36">
        <v>164.63657000000001</v>
      </c>
      <c r="N90" s="36">
        <v>251.76614999999998</v>
      </c>
      <c r="O90" s="36">
        <v>35.944940043614849</v>
      </c>
      <c r="P90" s="37">
        <f t="shared" ref="P90" si="10">SUM(H90:O90,C90)</f>
        <v>1156.6003200436151</v>
      </c>
      <c r="Q90" s="30"/>
    </row>
    <row r="91" spans="2:17" x14ac:dyDescent="0.25">
      <c r="B91" s="35" t="s">
        <v>22</v>
      </c>
      <c r="C91" s="36">
        <v>151.16811999999999</v>
      </c>
      <c r="D91" s="36">
        <v>90.876140000000007</v>
      </c>
      <c r="E91" s="36">
        <v>29.396470000000001</v>
      </c>
      <c r="F91" s="36">
        <v>46.769550000000002</v>
      </c>
      <c r="G91" s="36">
        <v>2.1854499999999999</v>
      </c>
      <c r="H91" s="36">
        <v>169.22761</v>
      </c>
      <c r="I91" s="36">
        <v>433.89648999999997</v>
      </c>
      <c r="J91" s="36">
        <v>13.184659999999999</v>
      </c>
      <c r="K91" s="36">
        <v>45.731200000000001</v>
      </c>
      <c r="L91" s="36">
        <v>4.5911200000000001</v>
      </c>
      <c r="M91" s="36">
        <v>155.71203</v>
      </c>
      <c r="N91" s="36">
        <v>208.17871000000002</v>
      </c>
      <c r="O91" s="36">
        <v>34.143316760915042</v>
      </c>
      <c r="P91" s="37">
        <f t="shared" ref="P91" si="11">SUM(H91:O91,C91)</f>
        <v>1215.8332567609152</v>
      </c>
      <c r="Q91" s="30"/>
    </row>
    <row r="92" spans="2:17" x14ac:dyDescent="0.25">
      <c r="B92" s="41" t="s">
        <v>23</v>
      </c>
      <c r="C92" s="42">
        <v>127.58199</v>
      </c>
      <c r="D92" s="42">
        <v>97.721010000000007</v>
      </c>
      <c r="E92" s="42">
        <v>33.1374</v>
      </c>
      <c r="F92" s="42">
        <v>48.513640000000002</v>
      </c>
      <c r="G92" s="42">
        <v>2.3157700000000001</v>
      </c>
      <c r="H92" s="42">
        <v>181.68781999999999</v>
      </c>
      <c r="I92" s="42">
        <v>424.91753999999997</v>
      </c>
      <c r="J92" s="42">
        <v>18.79738</v>
      </c>
      <c r="K92" s="42">
        <v>35.802370000000003</v>
      </c>
      <c r="L92" s="42">
        <v>4.9940899999999999</v>
      </c>
      <c r="M92" s="42">
        <v>131.02973</v>
      </c>
      <c r="N92" s="42">
        <v>200.57669999999999</v>
      </c>
      <c r="O92" s="42">
        <v>36.496879129107079</v>
      </c>
      <c r="P92" s="43">
        <f t="shared" ref="P92" si="12">SUM(H92:O92,C92)</f>
        <v>1161.8844991291069</v>
      </c>
      <c r="Q92" s="30"/>
    </row>
    <row r="93" spans="2:17" x14ac:dyDescent="0.25">
      <c r="B93" s="46">
        <v>2025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8"/>
      <c r="Q93" s="30"/>
    </row>
    <row r="94" spans="2:17" x14ac:dyDescent="0.25">
      <c r="B94" s="49" t="s">
        <v>20</v>
      </c>
      <c r="C94" s="50">
        <v>115.82768</v>
      </c>
      <c r="D94" s="50">
        <v>94.714759999999998</v>
      </c>
      <c r="E94" s="50">
        <v>38.100439999999999</v>
      </c>
      <c r="F94" s="50">
        <v>47.22063</v>
      </c>
      <c r="G94" s="50">
        <v>1.5945499999999999</v>
      </c>
      <c r="H94" s="50">
        <v>181.63038</v>
      </c>
      <c r="I94" s="50">
        <v>455.7081</v>
      </c>
      <c r="J94" s="50">
        <v>11.857010000000001</v>
      </c>
      <c r="K94" s="50">
        <v>36.768169999999998</v>
      </c>
      <c r="L94" s="50">
        <v>4.1045699999999998</v>
      </c>
      <c r="M94" s="50">
        <v>120.80642</v>
      </c>
      <c r="N94" s="50">
        <v>177.15132</v>
      </c>
      <c r="O94" s="50">
        <v>39.819781424132657</v>
      </c>
      <c r="P94" s="51">
        <f t="shared" ref="P94" si="13">SUM(H94:O94,C94)</f>
        <v>1143.6734314241328</v>
      </c>
      <c r="Q94" s="30"/>
    </row>
    <row r="95" spans="2:17" x14ac:dyDescent="0.25">
      <c r="B95" s="52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30"/>
    </row>
    <row r="96" spans="2:17" x14ac:dyDescent="0.25">
      <c r="B96" s="54"/>
      <c r="C96" s="54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</row>
    <row r="97" spans="2:16" x14ac:dyDescent="0.25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</row>
  </sheetData>
  <mergeCells count="11">
    <mergeCell ref="B6:B7"/>
    <mergeCell ref="P6:P7"/>
    <mergeCell ref="D6:H6"/>
    <mergeCell ref="C6:C7"/>
    <mergeCell ref="O6:O7"/>
    <mergeCell ref="N6:N7"/>
    <mergeCell ref="M6:M7"/>
    <mergeCell ref="L6:L7"/>
    <mergeCell ref="K6:K7"/>
    <mergeCell ref="J6:J7"/>
    <mergeCell ref="I6:I7"/>
  </mergeCells>
  <printOptions horizontalCentered="1"/>
  <pageMargins left="0" right="0" top="0" bottom="0" header="0" footer="0"/>
  <pageSetup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P94"/>
  <sheetViews>
    <sheetView showGridLines="0" zoomScaleNormal="100" zoomScaleSheetLayoutView="85" workbookViewId="0">
      <pane xSplit="2" ySplit="7" topLeftCell="C8" activePane="bottomRight" state="frozen"/>
      <selection activeCell="B9" sqref="B9"/>
      <selection pane="topRight" activeCell="B9" sqref="B9"/>
      <selection pane="bottomLeft" activeCell="B9" sqref="B9"/>
      <selection pane="bottomRight" activeCell="C8" sqref="C8"/>
    </sheetView>
  </sheetViews>
  <sheetFormatPr baseColWidth="10" defaultRowHeight="13.5" x14ac:dyDescent="0.25"/>
  <cols>
    <col min="1" max="1" width="3.140625" style="17" customWidth="1"/>
    <col min="2" max="2" width="8.85546875" style="17" customWidth="1"/>
    <col min="3" max="13" width="17" style="17" customWidth="1"/>
    <col min="14" max="14" width="18.5703125" style="17" customWidth="1"/>
    <col min="15" max="16" width="17" style="17" customWidth="1"/>
    <col min="17" max="16384" width="11.42578125" style="17"/>
  </cols>
  <sheetData>
    <row r="1" spans="2:16" s="25" customFormat="1" ht="16.5" x14ac:dyDescent="0.25">
      <c r="B1" s="23" t="s">
        <v>29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2:16" s="25" customFormat="1" ht="16.5" x14ac:dyDescent="0.3">
      <c r="B2" s="26" t="s">
        <v>27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2:16" s="25" customFormat="1" x14ac:dyDescent="0.25">
      <c r="B3" s="27" t="s">
        <v>80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2:16" s="25" customFormat="1" x14ac:dyDescent="0.25">
      <c r="B4" s="27" t="s">
        <v>63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2:16" s="25" customFormat="1" x14ac:dyDescent="0.25"/>
    <row r="6" spans="2:16" s="28" customFormat="1" ht="39" customHeight="1" x14ac:dyDescent="0.25">
      <c r="B6" s="125" t="s">
        <v>24</v>
      </c>
      <c r="C6" s="129" t="s">
        <v>12</v>
      </c>
      <c r="D6" s="129" t="s">
        <v>11</v>
      </c>
      <c r="E6" s="129"/>
      <c r="F6" s="129"/>
      <c r="G6" s="129"/>
      <c r="H6" s="130"/>
      <c r="I6" s="129" t="s">
        <v>16</v>
      </c>
      <c r="J6" s="129" t="s">
        <v>17</v>
      </c>
      <c r="K6" s="129" t="s">
        <v>18</v>
      </c>
      <c r="L6" s="129" t="s">
        <v>19</v>
      </c>
      <c r="M6" s="129" t="s">
        <v>59</v>
      </c>
      <c r="N6" s="129" t="s">
        <v>60</v>
      </c>
      <c r="O6" s="127" t="s">
        <v>61</v>
      </c>
      <c r="P6" s="127" t="s">
        <v>26</v>
      </c>
    </row>
    <row r="7" spans="2:16" s="29" customFormat="1" ht="78" customHeight="1" x14ac:dyDescent="0.25">
      <c r="B7" s="126"/>
      <c r="C7" s="131"/>
      <c r="D7" s="44" t="s">
        <v>10</v>
      </c>
      <c r="E7" s="44" t="s">
        <v>13</v>
      </c>
      <c r="F7" s="44" t="s">
        <v>14</v>
      </c>
      <c r="G7" s="44" t="s">
        <v>15</v>
      </c>
      <c r="H7" s="45"/>
      <c r="I7" s="131"/>
      <c r="J7" s="131"/>
      <c r="K7" s="131"/>
      <c r="L7" s="131"/>
      <c r="M7" s="131"/>
      <c r="N7" s="131"/>
      <c r="O7" s="128"/>
      <c r="P7" s="128"/>
    </row>
    <row r="8" spans="2:16" x14ac:dyDescent="0.25">
      <c r="B8" s="57">
        <v>2009</v>
      </c>
      <c r="C8" s="58">
        <f>+'X - Cuadro 1'!C13/'X - Cuadro 1'!C8*100-100</f>
        <v>36.106949959121607</v>
      </c>
      <c r="D8" s="58">
        <f>+'X - Cuadro 1'!D13/'X - Cuadro 1'!D8*100-100</f>
        <v>9.1175977003258595</v>
      </c>
      <c r="E8" s="58">
        <f>+'X - Cuadro 1'!E13/'X - Cuadro 1'!E8*100-100</f>
        <v>21.552535338306768</v>
      </c>
      <c r="F8" s="58">
        <f>+'X - Cuadro 1'!F13/'X - Cuadro 1'!F8*100-100</f>
        <v>-2.3188278233519952</v>
      </c>
      <c r="G8" s="58">
        <f>+'X - Cuadro 1'!G13/'X - Cuadro 1'!G8*100-100</f>
        <v>176.07200995882408</v>
      </c>
      <c r="H8" s="58">
        <f>+'X - Cuadro 1'!H13/'X - Cuadro 1'!H8*100-100</f>
        <v>6.3945424370695889</v>
      </c>
      <c r="I8" s="58">
        <f>+'X - Cuadro 1'!I13/'X - Cuadro 1'!I8*100-100</f>
        <v>-1.1144228890963888</v>
      </c>
      <c r="J8" s="58">
        <f>+'X - Cuadro 1'!J13/'X - Cuadro 1'!J8*100-100</f>
        <v>-7.1759576418485835</v>
      </c>
      <c r="K8" s="58">
        <f>+'X - Cuadro 1'!K13/'X - Cuadro 1'!K8*100-100</f>
        <v>-22.802883661000834</v>
      </c>
      <c r="L8" s="58">
        <f>+'X - Cuadro 1'!L13/'X - Cuadro 1'!L8*100-100</f>
        <v>-1.3450789355135697</v>
      </c>
      <c r="M8" s="58">
        <f>+'X - Cuadro 1'!M13/'X - Cuadro 1'!M8*100-100</f>
        <v>-1.78419218435819</v>
      </c>
      <c r="N8" s="58">
        <f>+'X - Cuadro 1'!N13/'X - Cuadro 1'!N8*100-100</f>
        <v>11.763870773325152</v>
      </c>
      <c r="O8" s="58">
        <f>+'X - Cuadro 1'!O13/'X - Cuadro 1'!O8*100-100</f>
        <v>-23.274943825435827</v>
      </c>
      <c r="P8" s="59">
        <f>+'X - Cuadro 1'!P13/'X - Cuadro 1'!P8*100-100</f>
        <v>0.92121196580458786</v>
      </c>
    </row>
    <row r="9" spans="2:16" x14ac:dyDescent="0.25">
      <c r="B9" s="49" t="s">
        <v>20</v>
      </c>
      <c r="C9" s="50">
        <f>+'X - Cuadro 1'!C14/'X - Cuadro 1'!C9*100-100</f>
        <v>-22.695582164515741</v>
      </c>
      <c r="D9" s="50">
        <f>+'X - Cuadro 1'!D14/'X - Cuadro 1'!D9*100-100</f>
        <v>5.3170444445656244</v>
      </c>
      <c r="E9" s="50">
        <f>+'X - Cuadro 1'!E14/'X - Cuadro 1'!E9*100-100</f>
        <v>-0.87486205783810078</v>
      </c>
      <c r="F9" s="50">
        <f>+'X - Cuadro 1'!F14/'X - Cuadro 1'!F9*100-100</f>
        <v>-5.0965157735444251</v>
      </c>
      <c r="G9" s="50">
        <f>+'X - Cuadro 1'!G14/'X - Cuadro 1'!G9*100-100</f>
        <v>154.98612074947951</v>
      </c>
      <c r="H9" s="50">
        <f>+'X - Cuadro 1'!H14/'X - Cuadro 1'!H9*100-100</f>
        <v>2.2026960922967476</v>
      </c>
      <c r="I9" s="50">
        <f>+'X - Cuadro 1'!I14/'X - Cuadro 1'!I9*100-100</f>
        <v>-18.791595458702758</v>
      </c>
      <c r="J9" s="50">
        <f>+'X - Cuadro 1'!J14/'X - Cuadro 1'!J9*100-100</f>
        <v>10.809033656731799</v>
      </c>
      <c r="K9" s="50">
        <f>+'X - Cuadro 1'!K14/'X - Cuadro 1'!K9*100-100</f>
        <v>-25.367619191995743</v>
      </c>
      <c r="L9" s="50">
        <f>+'X - Cuadro 1'!L14/'X - Cuadro 1'!L9*100-100</f>
        <v>-1.3449435620854899</v>
      </c>
      <c r="M9" s="50">
        <f>+'X - Cuadro 1'!M14/'X - Cuadro 1'!M9*100-100</f>
        <v>-31.822230677193801</v>
      </c>
      <c r="N9" s="50">
        <f>+'X - Cuadro 1'!N14/'X - Cuadro 1'!N9*100-100</f>
        <v>24.751074282238619</v>
      </c>
      <c r="O9" s="50">
        <f>+'X - Cuadro 1'!O14/'X - Cuadro 1'!O9*100-100</f>
        <v>-11.468526364725278</v>
      </c>
      <c r="P9" s="51">
        <f>+'X - Cuadro 1'!P14/'X - Cuadro 1'!P9*100-100</f>
        <v>-17.638332564747031</v>
      </c>
    </row>
    <row r="10" spans="2:16" x14ac:dyDescent="0.25">
      <c r="B10" s="49" t="s">
        <v>21</v>
      </c>
      <c r="C10" s="50">
        <f>+'X - Cuadro 1'!C15/'X - Cuadro 1'!C10*100-100</f>
        <v>104.94607785154827</v>
      </c>
      <c r="D10" s="50">
        <f>+'X - Cuadro 1'!D15/'X - Cuadro 1'!D10*100-100</f>
        <v>2.2810620246516322</v>
      </c>
      <c r="E10" s="50">
        <f>+'X - Cuadro 1'!E15/'X - Cuadro 1'!E10*100-100</f>
        <v>25.379184423036946</v>
      </c>
      <c r="F10" s="50">
        <f>+'X - Cuadro 1'!F15/'X - Cuadro 1'!F10*100-100</f>
        <v>-0.82128553035182961</v>
      </c>
      <c r="G10" s="50">
        <f>+'X - Cuadro 1'!G15/'X - Cuadro 1'!G10*100-100</f>
        <v>168.29325058184645</v>
      </c>
      <c r="H10" s="50">
        <f>+'X - Cuadro 1'!H15/'X - Cuadro 1'!H10*100-100</f>
        <v>2.9423320115390226</v>
      </c>
      <c r="I10" s="50">
        <f>+'X - Cuadro 1'!I15/'X - Cuadro 1'!I10*100-100</f>
        <v>-6.3408168303956387</v>
      </c>
      <c r="J10" s="50">
        <f>+'X - Cuadro 1'!J15/'X - Cuadro 1'!J10*100-100</f>
        <v>0.40152733275201058</v>
      </c>
      <c r="K10" s="50">
        <f>+'X - Cuadro 1'!K15/'X - Cuadro 1'!K10*100-100</f>
        <v>-33.270060864125213</v>
      </c>
      <c r="L10" s="50">
        <f>+'X - Cuadro 1'!L15/'X - Cuadro 1'!L10*100-100</f>
        <v>-1.3450344581422655</v>
      </c>
      <c r="M10" s="50">
        <f>+'X - Cuadro 1'!M15/'X - Cuadro 1'!M10*100-100</f>
        <v>108.97537501250923</v>
      </c>
      <c r="N10" s="50">
        <f>+'X - Cuadro 1'!N15/'X - Cuadro 1'!N10*100-100</f>
        <v>8.0181013815016939</v>
      </c>
      <c r="O10" s="50">
        <f>+'X - Cuadro 1'!O15/'X - Cuadro 1'!O10*100-100</f>
        <v>-26.813034740950499</v>
      </c>
      <c r="P10" s="51">
        <f>+'X - Cuadro 1'!P15/'X - Cuadro 1'!P10*100-100</f>
        <v>14.966675189602626</v>
      </c>
    </row>
    <row r="11" spans="2:16" x14ac:dyDescent="0.25">
      <c r="B11" s="49" t="s">
        <v>22</v>
      </c>
      <c r="C11" s="50">
        <f>+'X - Cuadro 1'!C16/'X - Cuadro 1'!C11*100-100</f>
        <v>41.520289360513146</v>
      </c>
      <c r="D11" s="50">
        <f>+'X - Cuadro 1'!D16/'X - Cuadro 1'!D11*100-100</f>
        <v>5.8790843930433425</v>
      </c>
      <c r="E11" s="50">
        <f>+'X - Cuadro 1'!E16/'X - Cuadro 1'!E11*100-100</f>
        <v>38.15777501440661</v>
      </c>
      <c r="F11" s="50">
        <f>+'X - Cuadro 1'!F16/'X - Cuadro 1'!F11*100-100</f>
        <v>0.63185964564375752</v>
      </c>
      <c r="G11" s="50">
        <f>+'X - Cuadro 1'!G16/'X - Cuadro 1'!G11*100-100</f>
        <v>175.31535269709548</v>
      </c>
      <c r="H11" s="50">
        <f>+'X - Cuadro 1'!H16/'X - Cuadro 1'!H11*100-100</f>
        <v>6.1423725310904018</v>
      </c>
      <c r="I11" s="50">
        <f>+'X - Cuadro 1'!I16/'X - Cuadro 1'!I11*100-100</f>
        <v>4.5083501971774353</v>
      </c>
      <c r="J11" s="50">
        <f>+'X - Cuadro 1'!J16/'X - Cuadro 1'!J11*100-100</f>
        <v>-7.9929180128162187</v>
      </c>
      <c r="K11" s="50">
        <f>+'X - Cuadro 1'!K16/'X - Cuadro 1'!K11*100-100</f>
        <v>-24.292281384864793</v>
      </c>
      <c r="L11" s="50">
        <f>+'X - Cuadro 1'!L16/'X - Cuadro 1'!L11*100-100</f>
        <v>-1.3451186099982237</v>
      </c>
      <c r="M11" s="50">
        <f>+'X - Cuadro 1'!M16/'X - Cuadro 1'!M11*100-100</f>
        <v>-15.807081435093792</v>
      </c>
      <c r="N11" s="50">
        <f>+'X - Cuadro 1'!N16/'X - Cuadro 1'!N11*100-100</f>
        <v>13.069335640310584</v>
      </c>
      <c r="O11" s="50">
        <f>+'X - Cuadro 1'!O16/'X - Cuadro 1'!O11*100-100</f>
        <v>-28.465916065941627</v>
      </c>
      <c r="P11" s="51">
        <f>+'X - Cuadro 1'!P16/'X - Cuadro 1'!P11*100-100</f>
        <v>0.83315286731190952</v>
      </c>
    </row>
    <row r="12" spans="2:16" x14ac:dyDescent="0.25">
      <c r="B12" s="49" t="s">
        <v>23</v>
      </c>
      <c r="C12" s="50">
        <f>+'X - Cuadro 1'!C17/'X - Cuadro 1'!C12*100-100</f>
        <v>60.377890186933769</v>
      </c>
      <c r="D12" s="50">
        <f>+'X - Cuadro 1'!D17/'X - Cuadro 1'!D12*100-100</f>
        <v>24.117768360825622</v>
      </c>
      <c r="E12" s="50">
        <f>+'X - Cuadro 1'!E17/'X - Cuadro 1'!E12*100-100</f>
        <v>22.142258571515924</v>
      </c>
      <c r="F12" s="50">
        <f>+'X - Cuadro 1'!F17/'X - Cuadro 1'!F12*100-100</f>
        <v>-3.9593601503796521</v>
      </c>
      <c r="G12" s="50">
        <f>+'X - Cuadro 1'!G17/'X - Cuadro 1'!G12*100-100</f>
        <v>208.19277108433738</v>
      </c>
      <c r="H12" s="50">
        <f>+'X - Cuadro 1'!H17/'X - Cuadro 1'!H12*100-100</f>
        <v>14.45848351553785</v>
      </c>
      <c r="I12" s="50">
        <f>+'X - Cuadro 1'!I17/'X - Cuadro 1'!I12*100-100</f>
        <v>21.963693361857224</v>
      </c>
      <c r="J12" s="50">
        <f>+'X - Cuadro 1'!J17/'X - Cuadro 1'!J12*100-100</f>
        <v>-23.135466953992747</v>
      </c>
      <c r="K12" s="50">
        <f>+'X - Cuadro 1'!K17/'X - Cuadro 1'!K12*100-100</f>
        <v>-8.5470109899532787</v>
      </c>
      <c r="L12" s="50">
        <f>+'X - Cuadro 1'!L17/'X - Cuadro 1'!L12*100-100</f>
        <v>-1.3451873861117178</v>
      </c>
      <c r="M12" s="50">
        <f>+'X - Cuadro 1'!M17/'X - Cuadro 1'!M12*100-100</f>
        <v>-19.180371484837579</v>
      </c>
      <c r="N12" s="50">
        <f>+'X - Cuadro 1'!N17/'X - Cuadro 1'!N12*100-100</f>
        <v>4.7658395101514657</v>
      </c>
      <c r="O12" s="50">
        <f>+'X - Cuadro 1'!O17/'X - Cuadro 1'!O12*100-100</f>
        <v>-26.466574912478762</v>
      </c>
      <c r="P12" s="51">
        <f>+'X - Cuadro 1'!P17/'X - Cuadro 1'!P12*100-100</f>
        <v>8.9760962647811908</v>
      </c>
    </row>
    <row r="13" spans="2:16" x14ac:dyDescent="0.25">
      <c r="B13" s="38">
        <v>2010</v>
      </c>
      <c r="C13" s="39">
        <f>+'X - Cuadro 1'!C18/'X - Cuadro 1'!C13*100-100</f>
        <v>50.490610045979821</v>
      </c>
      <c r="D13" s="39">
        <f>+'X - Cuadro 1'!D18/'X - Cuadro 1'!D13*100-100</f>
        <v>5.4242262780132933</v>
      </c>
      <c r="E13" s="39">
        <f>+'X - Cuadro 1'!E18/'X - Cuadro 1'!E13*100-100</f>
        <v>2.1800616106029622</v>
      </c>
      <c r="F13" s="39">
        <f>+'X - Cuadro 1'!F18/'X - Cuadro 1'!F13*100-100</f>
        <v>14.242642504819301</v>
      </c>
      <c r="G13" s="39">
        <f>+'X - Cuadro 1'!G18/'X - Cuadro 1'!G13*100-100</f>
        <v>-9.030114255190739</v>
      </c>
      <c r="H13" s="39">
        <f>+'X - Cuadro 1'!H18/'X - Cuadro 1'!H13*100-100</f>
        <v>7.9205841127122625</v>
      </c>
      <c r="I13" s="39">
        <f>+'X - Cuadro 1'!I18/'X - Cuadro 1'!I13*100-100</f>
        <v>-2.9999991067317353</v>
      </c>
      <c r="J13" s="39">
        <f>+'X - Cuadro 1'!J18/'X - Cuadro 1'!J13*100-100</f>
        <v>-7.469282510905046</v>
      </c>
      <c r="K13" s="39">
        <f>+'X - Cuadro 1'!K18/'X - Cuadro 1'!K13*100-100</f>
        <v>72.134482379538952</v>
      </c>
      <c r="L13" s="39">
        <f>+'X - Cuadro 1'!L18/'X - Cuadro 1'!L13*100-100</f>
        <v>8.2930914996832428</v>
      </c>
      <c r="M13" s="39">
        <f>+'X - Cuadro 1'!M18/'X - Cuadro 1'!M13*100-100</f>
        <v>-1.8398748692368372</v>
      </c>
      <c r="N13" s="39">
        <f>+'X - Cuadro 1'!N18/'X - Cuadro 1'!N13*100-100</f>
        <v>54.31457002496083</v>
      </c>
      <c r="O13" s="39">
        <f>+'X - Cuadro 1'!O18/'X - Cuadro 1'!O13*100-100</f>
        <v>0.83553039898085046</v>
      </c>
      <c r="P13" s="40">
        <f>+'X - Cuadro 1'!P18/'X - Cuadro 1'!P13*100-100</f>
        <v>7.042211854189091</v>
      </c>
    </row>
    <row r="14" spans="2:16" x14ac:dyDescent="0.25">
      <c r="B14" s="35" t="s">
        <v>20</v>
      </c>
      <c r="C14" s="36">
        <f>+'X - Cuadro 1'!C19/'X - Cuadro 1'!C14*100-100</f>
        <v>120.09086304815321</v>
      </c>
      <c r="D14" s="36">
        <f>+'X - Cuadro 1'!D19/'X - Cuadro 1'!D14*100-100</f>
        <v>2.7082298938173324</v>
      </c>
      <c r="E14" s="36">
        <f>+'X - Cuadro 1'!E19/'X - Cuadro 1'!E14*100-100</f>
        <v>8.2904969555694095</v>
      </c>
      <c r="F14" s="36">
        <f>+'X - Cuadro 1'!F19/'X - Cuadro 1'!F14*100-100</f>
        <v>11.66454980284044</v>
      </c>
      <c r="G14" s="36">
        <f>+'X - Cuadro 1'!G19/'X - Cuadro 1'!G14*100-100</f>
        <v>-7.0447834310830473</v>
      </c>
      <c r="H14" s="36">
        <f>+'X - Cuadro 1'!H19/'X - Cuadro 1'!H14*100-100</f>
        <v>5.6715548518322549</v>
      </c>
      <c r="I14" s="36">
        <f>+'X - Cuadro 1'!I19/'X - Cuadro 1'!I14*100-100</f>
        <v>11.397490707483954</v>
      </c>
      <c r="J14" s="36">
        <f>+'X - Cuadro 1'!J19/'X - Cuadro 1'!J14*100-100</f>
        <v>-20.326971335437477</v>
      </c>
      <c r="K14" s="36">
        <f>+'X - Cuadro 1'!K19/'X - Cuadro 1'!K14*100-100</f>
        <v>32.790190851000801</v>
      </c>
      <c r="L14" s="36">
        <f>+'X - Cuadro 1'!L19/'X - Cuadro 1'!L14*100-100</f>
        <v>8.2930572416794632</v>
      </c>
      <c r="M14" s="36">
        <f>+'X - Cuadro 1'!M19/'X - Cuadro 1'!M14*100-100</f>
        <v>-1.6059268446290389</v>
      </c>
      <c r="N14" s="36">
        <f>+'X - Cuadro 1'!N19/'X - Cuadro 1'!N14*100-100</f>
        <v>51.25269874357889</v>
      </c>
      <c r="O14" s="36">
        <f>+'X - Cuadro 1'!O19/'X - Cuadro 1'!O14*100-100</f>
        <v>-12.01843962202318</v>
      </c>
      <c r="P14" s="37">
        <f>+'X - Cuadro 1'!P19/'X - Cuadro 1'!P14*100-100</f>
        <v>17.716927567114695</v>
      </c>
    </row>
    <row r="15" spans="2:16" x14ac:dyDescent="0.25">
      <c r="B15" s="35" t="s">
        <v>21</v>
      </c>
      <c r="C15" s="36">
        <f>+'X - Cuadro 1'!C20/'X - Cuadro 1'!C15*100-100</f>
        <v>9.6464593869938398</v>
      </c>
      <c r="D15" s="36">
        <f>+'X - Cuadro 1'!D20/'X - Cuadro 1'!D15*100-100</f>
        <v>12.98764435465911</v>
      </c>
      <c r="E15" s="36">
        <f>+'X - Cuadro 1'!E20/'X - Cuadro 1'!E15*100-100</f>
        <v>-11.387341088889016</v>
      </c>
      <c r="F15" s="36">
        <f>+'X - Cuadro 1'!F20/'X - Cuadro 1'!F15*100-100</f>
        <v>21.585183322160447</v>
      </c>
      <c r="G15" s="36">
        <f>+'X - Cuadro 1'!G20/'X - Cuadro 1'!G15*100-100</f>
        <v>-10.320099470838272</v>
      </c>
      <c r="H15" s="36">
        <f>+'X - Cuadro 1'!H20/'X - Cuadro 1'!H15*100-100</f>
        <v>14.191799229987495</v>
      </c>
      <c r="I15" s="36">
        <f>+'X - Cuadro 1'!I20/'X - Cuadro 1'!I15*100-100</f>
        <v>-17.510544059260525</v>
      </c>
      <c r="J15" s="36">
        <f>+'X - Cuadro 1'!J20/'X - Cuadro 1'!J15*100-100</f>
        <v>-3.8480995016143993</v>
      </c>
      <c r="K15" s="36">
        <f>+'X - Cuadro 1'!K20/'X - Cuadro 1'!K15*100-100</f>
        <v>88.86179104860102</v>
      </c>
      <c r="L15" s="36">
        <f>+'X - Cuadro 1'!L20/'X - Cuadro 1'!L15*100-100</f>
        <v>8.2929493579730718</v>
      </c>
      <c r="M15" s="36">
        <f>+'X - Cuadro 1'!M20/'X - Cuadro 1'!M15*100-100</f>
        <v>-9.7894556343011345</v>
      </c>
      <c r="N15" s="36">
        <f>+'X - Cuadro 1'!N20/'X - Cuadro 1'!N15*100-100</f>
        <v>60.129683022621549</v>
      </c>
      <c r="O15" s="36">
        <f>+'X - Cuadro 1'!O20/'X - Cuadro 1'!O15*100-100</f>
        <v>10.126548416833671</v>
      </c>
      <c r="P15" s="37">
        <f>+'X - Cuadro 1'!P20/'X - Cuadro 1'!P15*100-100</f>
        <v>-3.7385470485090764</v>
      </c>
    </row>
    <row r="16" spans="2:16" x14ac:dyDescent="0.25">
      <c r="B16" s="35" t="s">
        <v>22</v>
      </c>
      <c r="C16" s="36">
        <f>+'X - Cuadro 1'!C21/'X - Cuadro 1'!C16*100-100</f>
        <v>52.568656641165063</v>
      </c>
      <c r="D16" s="36">
        <f>+'X - Cuadro 1'!D21/'X - Cuadro 1'!D16*100-100</f>
        <v>5.0327263063248324</v>
      </c>
      <c r="E16" s="36">
        <f>+'X - Cuadro 1'!E21/'X - Cuadro 1'!E16*100-100</f>
        <v>4.1762710748156024</v>
      </c>
      <c r="F16" s="36">
        <f>+'X - Cuadro 1'!F21/'X - Cuadro 1'!F16*100-100</f>
        <v>14.876854011144317</v>
      </c>
      <c r="G16" s="36">
        <f>+'X - Cuadro 1'!G21/'X - Cuadro 1'!G16*100-100</f>
        <v>-10.943316604120525</v>
      </c>
      <c r="H16" s="36">
        <f>+'X - Cuadro 1'!H21/'X - Cuadro 1'!H16*100-100</f>
        <v>8.0606994761261319</v>
      </c>
      <c r="I16" s="36">
        <f>+'X - Cuadro 1'!I21/'X - Cuadro 1'!I16*100-100</f>
        <v>2.5794650269657495</v>
      </c>
      <c r="J16" s="36">
        <f>+'X - Cuadro 1'!J21/'X - Cuadro 1'!J16*100-100</f>
        <v>-11.978118751103878</v>
      </c>
      <c r="K16" s="36">
        <f>+'X - Cuadro 1'!K21/'X - Cuadro 1'!K16*100-100</f>
        <v>39.509625237599835</v>
      </c>
      <c r="L16" s="36">
        <f>+'X - Cuadro 1'!L21/'X - Cuadro 1'!L16*100-100</f>
        <v>8.2930947862007542</v>
      </c>
      <c r="M16" s="36">
        <f>+'X - Cuadro 1'!M21/'X - Cuadro 1'!M16*100-100</f>
        <v>-16.471006786236856</v>
      </c>
      <c r="N16" s="36">
        <f>+'X - Cuadro 1'!N21/'X - Cuadro 1'!N16*100-100</f>
        <v>56.077395645500445</v>
      </c>
      <c r="O16" s="36">
        <f>+'X - Cuadro 1'!O21/'X - Cuadro 1'!O16*100-100</f>
        <v>5.4156043547378516</v>
      </c>
      <c r="P16" s="37">
        <f>+'X - Cuadro 1'!P21/'X - Cuadro 1'!P16*100-100</f>
        <v>7.6800048416162809</v>
      </c>
    </row>
    <row r="17" spans="2:16" x14ac:dyDescent="0.25">
      <c r="B17" s="35" t="s">
        <v>23</v>
      </c>
      <c r="C17" s="36">
        <f>+'X - Cuadro 1'!C22/'X - Cuadro 1'!C17*100-100</f>
        <v>42.057029790720037</v>
      </c>
      <c r="D17" s="36">
        <f>+'X - Cuadro 1'!D22/'X - Cuadro 1'!D17*100-100</f>
        <v>1.1961402424178118</v>
      </c>
      <c r="E17" s="36">
        <f>+'X - Cuadro 1'!E22/'X - Cuadro 1'!E17*100-100</f>
        <v>9.7715601517043353</v>
      </c>
      <c r="F17" s="36">
        <f>+'X - Cuadro 1'!F22/'X - Cuadro 1'!F17*100-100</f>
        <v>8.7167741248034787</v>
      </c>
      <c r="G17" s="36">
        <f>+'X - Cuadro 1'!G22/'X - Cuadro 1'!G17*100-100</f>
        <v>-8.143963277762353</v>
      </c>
      <c r="H17" s="36">
        <f>+'X - Cuadro 1'!H22/'X - Cuadro 1'!H17*100-100</f>
        <v>3.8368286565561931</v>
      </c>
      <c r="I17" s="36">
        <f>+'X - Cuadro 1'!I22/'X - Cuadro 1'!I17*100-100</f>
        <v>-8.3494123130079032</v>
      </c>
      <c r="J17" s="36">
        <f>+'X - Cuadro 1'!J22/'X - Cuadro 1'!J17*100-100</f>
        <v>4.5724908589881608</v>
      </c>
      <c r="K17" s="36">
        <f>+'X - Cuadro 1'!K22/'X - Cuadro 1'!K17*100-100</f>
        <v>115.02287771672886</v>
      </c>
      <c r="L17" s="36">
        <f>+'X - Cuadro 1'!L22/'X - Cuadro 1'!L17*100-100</f>
        <v>8.2932352941176504</v>
      </c>
      <c r="M17" s="36">
        <f>+'X - Cuadro 1'!M22/'X - Cuadro 1'!M17*100-100</f>
        <v>22.358245190941048</v>
      </c>
      <c r="N17" s="36">
        <f>+'X - Cuadro 1'!N22/'X - Cuadro 1'!N17*100-100</f>
        <v>49.796793733642886</v>
      </c>
      <c r="O17" s="36">
        <f>+'X - Cuadro 1'!O22/'X - Cuadro 1'!O17*100-100</f>
        <v>2.7241996490027844</v>
      </c>
      <c r="P17" s="37">
        <f>+'X - Cuadro 1'!P22/'X - Cuadro 1'!P17*100-100</f>
        <v>7.921629799339172</v>
      </c>
    </row>
    <row r="18" spans="2:16" x14ac:dyDescent="0.25">
      <c r="B18" s="57">
        <v>2011</v>
      </c>
      <c r="C18" s="58">
        <f>+'X - Cuadro 1'!C23/'X - Cuadro 1'!C18*100-100</f>
        <v>3.951546390316679</v>
      </c>
      <c r="D18" s="58">
        <f>+'X - Cuadro 1'!D23/'X - Cuadro 1'!D18*100-100</f>
        <v>17.274180218763718</v>
      </c>
      <c r="E18" s="58">
        <f>+'X - Cuadro 1'!E23/'X - Cuadro 1'!E18*100-100</f>
        <v>14.938208079170238</v>
      </c>
      <c r="F18" s="58">
        <f>+'X - Cuadro 1'!F23/'X - Cuadro 1'!F18*100-100</f>
        <v>18.606750080846354</v>
      </c>
      <c r="G18" s="58">
        <f>+'X - Cuadro 1'!G23/'X - Cuadro 1'!G18*100-100</f>
        <v>256.97454512178382</v>
      </c>
      <c r="H18" s="58">
        <f>+'X - Cuadro 1'!H23/'X - Cuadro 1'!H18*100-100</f>
        <v>19.851696549430372</v>
      </c>
      <c r="I18" s="58">
        <f>+'X - Cuadro 1'!I23/'X - Cuadro 1'!I18*100-100</f>
        <v>2.2000003797505912</v>
      </c>
      <c r="J18" s="58">
        <f>+'X - Cuadro 1'!J23/'X - Cuadro 1'!J18*100-100</f>
        <v>-0.65381027676136227</v>
      </c>
      <c r="K18" s="58">
        <f>+'X - Cuadro 1'!K23/'X - Cuadro 1'!K18*100-100</f>
        <v>13.312578130510076</v>
      </c>
      <c r="L18" s="58">
        <f>+'X - Cuadro 1'!L23/'X - Cuadro 1'!L18*100-100</f>
        <v>-14.611991899763098</v>
      </c>
      <c r="M18" s="58">
        <f>+'X - Cuadro 1'!M23/'X - Cuadro 1'!M18*100-100</f>
        <v>16.128251815845388</v>
      </c>
      <c r="N18" s="58">
        <f>+'X - Cuadro 1'!N23/'X - Cuadro 1'!N18*100-100</f>
        <v>4.0908230139903026</v>
      </c>
      <c r="O18" s="58">
        <f>+'X - Cuadro 1'!O23/'X - Cuadro 1'!O18*100-100</f>
        <v>19.079964212026709</v>
      </c>
      <c r="P18" s="59">
        <f>+'X - Cuadro 1'!P23/'X - Cuadro 1'!P18*100-100</f>
        <v>7.8020989291026126</v>
      </c>
    </row>
    <row r="19" spans="2:16" x14ac:dyDescent="0.25">
      <c r="B19" s="49" t="s">
        <v>20</v>
      </c>
      <c r="C19" s="50">
        <f>+'X - Cuadro 1'!C24/'X - Cuadro 1'!C19*100-100</f>
        <v>-23.61181635997697</v>
      </c>
      <c r="D19" s="50">
        <f>+'X - Cuadro 1'!D24/'X - Cuadro 1'!D19*100-100</f>
        <v>16.749739892085458</v>
      </c>
      <c r="E19" s="50">
        <f>+'X - Cuadro 1'!E24/'X - Cuadro 1'!E19*100-100</f>
        <v>37.799460368241142</v>
      </c>
      <c r="F19" s="50">
        <f>+'X - Cuadro 1'!F24/'X - Cuadro 1'!F19*100-100</f>
        <v>20.45632153615837</v>
      </c>
      <c r="G19" s="50">
        <f>+'X - Cuadro 1'!G24/'X - Cuadro 1'!G19*100-100</f>
        <v>210.8476064997804</v>
      </c>
      <c r="H19" s="50">
        <f>+'X - Cuadro 1'!H24/'X - Cuadro 1'!H19*100-100</f>
        <v>20.914258247450874</v>
      </c>
      <c r="I19" s="50">
        <f>+'X - Cuadro 1'!I24/'X - Cuadro 1'!I19*100-100</f>
        <v>-1.1802779556378482</v>
      </c>
      <c r="J19" s="50">
        <f>+'X - Cuadro 1'!J24/'X - Cuadro 1'!J19*100-100</f>
        <v>27.200866972840146</v>
      </c>
      <c r="K19" s="50">
        <f>+'X - Cuadro 1'!K24/'X - Cuadro 1'!K19*100-100</f>
        <v>46.08241328376829</v>
      </c>
      <c r="L19" s="50">
        <f>+'X - Cuadro 1'!L24/'X - Cuadro 1'!L19*100-100</f>
        <v>-14.611954241799324</v>
      </c>
      <c r="M19" s="50">
        <f>+'X - Cuadro 1'!M24/'X - Cuadro 1'!M19*100-100</f>
        <v>40.681001615295884</v>
      </c>
      <c r="N19" s="50">
        <f>+'X - Cuadro 1'!N24/'X - Cuadro 1'!N19*100-100</f>
        <v>-6.6251151305048381</v>
      </c>
      <c r="O19" s="50">
        <f>+'X - Cuadro 1'!O24/'X - Cuadro 1'!O19*100-100</f>
        <v>22.303040540874946</v>
      </c>
      <c r="P19" s="51">
        <f>+'X - Cuadro 1'!P24/'X - Cuadro 1'!P19*100-100</f>
        <v>4.6312295293335666</v>
      </c>
    </row>
    <row r="20" spans="2:16" x14ac:dyDescent="0.25">
      <c r="B20" s="49" t="s">
        <v>21</v>
      </c>
      <c r="C20" s="50">
        <f>+'X - Cuadro 1'!C25/'X - Cuadro 1'!C20*100-100</f>
        <v>-2.5793490729854085</v>
      </c>
      <c r="D20" s="50">
        <f>+'X - Cuadro 1'!D25/'X - Cuadro 1'!D20*100-100</f>
        <v>16.911344812506556</v>
      </c>
      <c r="E20" s="50">
        <f>+'X - Cuadro 1'!E25/'X - Cuadro 1'!E20*100-100</f>
        <v>15.563599907359517</v>
      </c>
      <c r="F20" s="50">
        <f>+'X - Cuadro 1'!F25/'X - Cuadro 1'!F20*100-100</f>
        <v>12.99474768023839</v>
      </c>
      <c r="G20" s="50">
        <f>+'X - Cuadro 1'!G25/'X - Cuadro 1'!G20*100-100</f>
        <v>250.1644418649642</v>
      </c>
      <c r="H20" s="50">
        <f>+'X - Cuadro 1'!H25/'X - Cuadro 1'!H20*100-100</f>
        <v>17.441117180183682</v>
      </c>
      <c r="I20" s="50">
        <f>+'X - Cuadro 1'!I25/'X - Cuadro 1'!I20*100-100</f>
        <v>8.2475371081396531</v>
      </c>
      <c r="J20" s="50">
        <f>+'X - Cuadro 1'!J25/'X - Cuadro 1'!J20*100-100</f>
        <v>-5.7296972283624683</v>
      </c>
      <c r="K20" s="50">
        <f>+'X - Cuadro 1'!K25/'X - Cuadro 1'!K20*100-100</f>
        <v>16.958664266459195</v>
      </c>
      <c r="L20" s="50">
        <f>+'X - Cuadro 1'!L25/'X - Cuadro 1'!L20*100-100</f>
        <v>-14.61191761943158</v>
      </c>
      <c r="M20" s="50">
        <f>+'X - Cuadro 1'!M25/'X - Cuadro 1'!M20*100-100</f>
        <v>-7.8468976508204094</v>
      </c>
      <c r="N20" s="50">
        <f>+'X - Cuadro 1'!N25/'X - Cuadro 1'!N20*100-100</f>
        <v>-1.9181593451686609</v>
      </c>
      <c r="O20" s="50">
        <f>+'X - Cuadro 1'!O25/'X - Cuadro 1'!O20*100-100</f>
        <v>10.3398580965479</v>
      </c>
      <c r="P20" s="51">
        <f>+'X - Cuadro 1'!P25/'X - Cuadro 1'!P20*100-100</f>
        <v>3.9546520142869923</v>
      </c>
    </row>
    <row r="21" spans="2:16" x14ac:dyDescent="0.25">
      <c r="B21" s="49" t="s">
        <v>22</v>
      </c>
      <c r="C21" s="50">
        <f>+'X - Cuadro 1'!C26/'X - Cuadro 1'!C21*100-100</f>
        <v>29.333564314680558</v>
      </c>
      <c r="D21" s="50">
        <f>+'X - Cuadro 1'!D26/'X - Cuadro 1'!D21*100-100</f>
        <v>22.681022886840779</v>
      </c>
      <c r="E21" s="50">
        <f>+'X - Cuadro 1'!E26/'X - Cuadro 1'!E21*100-100</f>
        <v>8.1025195253335625</v>
      </c>
      <c r="F21" s="50">
        <f>+'X - Cuadro 1'!F26/'X - Cuadro 1'!F21*100-100</f>
        <v>16.550340895127007</v>
      </c>
      <c r="G21" s="50">
        <f>+'X - Cuadro 1'!G26/'X - Cuadro 1'!G21*100-100</f>
        <v>304.34929768150278</v>
      </c>
      <c r="H21" s="50">
        <f>+'X - Cuadro 1'!H26/'X - Cuadro 1'!H21*100-100</f>
        <v>22.138455288332295</v>
      </c>
      <c r="I21" s="50">
        <f>+'X - Cuadro 1'!I26/'X - Cuadro 1'!I21*100-100</f>
        <v>3.0717628874088518</v>
      </c>
      <c r="J21" s="50">
        <f>+'X - Cuadro 1'!J26/'X - Cuadro 1'!J21*100-100</f>
        <v>0.24710136488073431</v>
      </c>
      <c r="K21" s="50">
        <f>+'X - Cuadro 1'!K26/'X - Cuadro 1'!K21*100-100</f>
        <v>47.524957877886521</v>
      </c>
      <c r="L21" s="50">
        <f>+'X - Cuadro 1'!L26/'X - Cuadro 1'!L21*100-100</f>
        <v>-14.61207368699138</v>
      </c>
      <c r="M21" s="50">
        <f>+'X - Cuadro 1'!M26/'X - Cuadro 1'!M21*100-100</f>
        <v>44.174144273764682</v>
      </c>
      <c r="N21" s="50">
        <f>+'X - Cuadro 1'!N26/'X - Cuadro 1'!N21*100-100</f>
        <v>-0.33778443453101659</v>
      </c>
      <c r="O21" s="50">
        <f>+'X - Cuadro 1'!O26/'X - Cuadro 1'!O21*100-100</f>
        <v>22.546301573673077</v>
      </c>
      <c r="P21" s="51">
        <f>+'X - Cuadro 1'!P26/'X - Cuadro 1'!P21*100-100</f>
        <v>15.384933955113439</v>
      </c>
    </row>
    <row r="22" spans="2:16" x14ac:dyDescent="0.25">
      <c r="B22" s="49" t="s">
        <v>23</v>
      </c>
      <c r="C22" s="50">
        <f>+'X - Cuadro 1'!C27/'X - Cuadro 1'!C22*100-100</f>
        <v>14.16142491066654</v>
      </c>
      <c r="D22" s="50">
        <f>+'X - Cuadro 1'!D27/'X - Cuadro 1'!D22*100-100</f>
        <v>13.138670241123947</v>
      </c>
      <c r="E22" s="50">
        <f>+'X - Cuadro 1'!E27/'X - Cuadro 1'!E22*100-100</f>
        <v>4.8471940192009981</v>
      </c>
      <c r="F22" s="50">
        <f>+'X - Cuadro 1'!F27/'X - Cuadro 1'!F22*100-100</f>
        <v>25.217161415401932</v>
      </c>
      <c r="G22" s="50">
        <f>+'X - Cuadro 1'!G27/'X - Cuadro 1'!G22*100-100</f>
        <v>267.60021965952768</v>
      </c>
      <c r="H22" s="50">
        <f>+'X - Cuadro 1'!H27/'X - Cuadro 1'!H22*100-100</f>
        <v>19.20154058124082</v>
      </c>
      <c r="I22" s="50">
        <f>+'X - Cuadro 1'!I27/'X - Cuadro 1'!I22*100-100</f>
        <v>0.12927796209633868</v>
      </c>
      <c r="J22" s="50">
        <f>+'X - Cuadro 1'!J27/'X - Cuadro 1'!J22*100-100</f>
        <v>-14.510911754271817</v>
      </c>
      <c r="K22" s="50">
        <f>+'X - Cuadro 1'!K27/'X - Cuadro 1'!K22*100-100</f>
        <v>-21.715311889754446</v>
      </c>
      <c r="L22" s="50">
        <f>+'X - Cuadro 1'!L27/'X - Cuadro 1'!L22*100-100</f>
        <v>-14.612014763835674</v>
      </c>
      <c r="M22" s="50">
        <f>+'X - Cuadro 1'!M27/'X - Cuadro 1'!M22*100-100</f>
        <v>6.6743209783213899</v>
      </c>
      <c r="N22" s="50">
        <f>+'X - Cuadro 1'!N27/'X - Cuadro 1'!N22*100-100</f>
        <v>23.637170104235963</v>
      </c>
      <c r="O22" s="50">
        <f>+'X - Cuadro 1'!O27/'X - Cuadro 1'!O22*100-100</f>
        <v>21.668388788832104</v>
      </c>
      <c r="P22" s="51">
        <f>+'X - Cuadro 1'!P27/'X - Cuadro 1'!P22*100-100</f>
        <v>7.0244324708467047</v>
      </c>
    </row>
    <row r="23" spans="2:16" x14ac:dyDescent="0.25">
      <c r="B23" s="38">
        <v>2012</v>
      </c>
      <c r="C23" s="39">
        <f>+'X - Cuadro 1'!C28/'X - Cuadro 1'!C23*100-100</f>
        <v>15.238149457735119</v>
      </c>
      <c r="D23" s="39">
        <f>+'X - Cuadro 1'!D28/'X - Cuadro 1'!D23*100-100</f>
        <v>-4.179117679408165</v>
      </c>
      <c r="E23" s="39">
        <f>+'X - Cuadro 1'!E28/'X - Cuadro 1'!E23*100-100</f>
        <v>-8.4347886064697946</v>
      </c>
      <c r="F23" s="39">
        <f>+'X - Cuadro 1'!F28/'X - Cuadro 1'!F23*100-100</f>
        <v>-2.5235747778716018</v>
      </c>
      <c r="G23" s="39">
        <f>+'X - Cuadro 1'!G28/'X - Cuadro 1'!G23*100-100</f>
        <v>-69.079179261506255</v>
      </c>
      <c r="H23" s="39">
        <f>+'X - Cuadro 1'!H28/'X - Cuadro 1'!H23*100-100</f>
        <v>-5.6233729183645664</v>
      </c>
      <c r="I23" s="39">
        <f>+'X - Cuadro 1'!I28/'X - Cuadro 1'!I23*100-100</f>
        <v>3.0999991258677397</v>
      </c>
      <c r="J23" s="39">
        <f>+'X - Cuadro 1'!J28/'X - Cuadro 1'!J23*100-100</f>
        <v>3.9009155436988721</v>
      </c>
      <c r="K23" s="39">
        <f>+'X - Cuadro 1'!K28/'X - Cuadro 1'!K23*100-100</f>
        <v>15.525519888609509</v>
      </c>
      <c r="L23" s="39">
        <f>+'X - Cuadro 1'!L28/'X - Cuadro 1'!L23*100-100</f>
        <v>10.852882837235271</v>
      </c>
      <c r="M23" s="39">
        <f>+'X - Cuadro 1'!M28/'X - Cuadro 1'!M23*100-100</f>
        <v>15.054167498372138</v>
      </c>
      <c r="N23" s="39">
        <f>+'X - Cuadro 1'!N28/'X - Cuadro 1'!N23*100-100</f>
        <v>26.485929380534046</v>
      </c>
      <c r="O23" s="39">
        <f>+'X - Cuadro 1'!O28/'X - Cuadro 1'!O23*100-100</f>
        <v>12.853712772450493</v>
      </c>
      <c r="P23" s="40">
        <f>+'X - Cuadro 1'!P28/'X - Cuadro 1'!P23*100-100</f>
        <v>7.8276632835809323</v>
      </c>
    </row>
    <row r="24" spans="2:16" x14ac:dyDescent="0.25">
      <c r="B24" s="35" t="s">
        <v>20</v>
      </c>
      <c r="C24" s="36">
        <f>+'X - Cuadro 1'!C29/'X - Cuadro 1'!C24*100-100</f>
        <v>12.384223322340432</v>
      </c>
      <c r="D24" s="36">
        <f>+'X - Cuadro 1'!D29/'X - Cuadro 1'!D24*100-100</f>
        <v>1.7351576289510859</v>
      </c>
      <c r="E24" s="36">
        <f>+'X - Cuadro 1'!E29/'X - Cuadro 1'!E24*100-100</f>
        <v>-12.280125292560285</v>
      </c>
      <c r="F24" s="36">
        <f>+'X - Cuadro 1'!F29/'X - Cuadro 1'!F24*100-100</f>
        <v>13.063114221391459</v>
      </c>
      <c r="G24" s="36">
        <f>+'X - Cuadro 1'!G29/'X - Cuadro 1'!G24*100-100</f>
        <v>-69.077893943675249</v>
      </c>
      <c r="H24" s="36">
        <f>+'X - Cuadro 1'!H29/'X - Cuadro 1'!H24*100-100</f>
        <v>2.956152772550297</v>
      </c>
      <c r="I24" s="36">
        <f>+'X - Cuadro 1'!I29/'X - Cuadro 1'!I24*100-100</f>
        <v>0.81183755399325719</v>
      </c>
      <c r="J24" s="36">
        <f>+'X - Cuadro 1'!J29/'X - Cuadro 1'!J24*100-100</f>
        <v>23.9297298418427</v>
      </c>
      <c r="K24" s="36">
        <f>+'X - Cuadro 1'!K29/'X - Cuadro 1'!K24*100-100</f>
        <v>15.278636740935639</v>
      </c>
      <c r="L24" s="36">
        <f>+'X - Cuadro 1'!L29/'X - Cuadro 1'!L24*100-100</f>
        <v>10.852709977871001</v>
      </c>
      <c r="M24" s="36">
        <f>+'X - Cuadro 1'!M29/'X - Cuadro 1'!M24*100-100</f>
        <v>18.46056808999252</v>
      </c>
      <c r="N24" s="36">
        <f>+'X - Cuadro 1'!N29/'X - Cuadro 1'!N24*100-100</f>
        <v>39.746052702298556</v>
      </c>
      <c r="O24" s="36">
        <f>+'X - Cuadro 1'!O29/'X - Cuadro 1'!O24*100-100</f>
        <v>8.8316675807196958</v>
      </c>
      <c r="P24" s="37">
        <f>+'X - Cuadro 1'!P29/'X - Cuadro 1'!P24*100-100</f>
        <v>8.2323953565901462</v>
      </c>
    </row>
    <row r="25" spans="2:16" x14ac:dyDescent="0.25">
      <c r="B25" s="35" t="s">
        <v>21</v>
      </c>
      <c r="C25" s="36">
        <f>+'X - Cuadro 1'!C30/'X - Cuadro 1'!C25*100-100</f>
        <v>23.466556921513387</v>
      </c>
      <c r="D25" s="36">
        <f>+'X - Cuadro 1'!D30/'X - Cuadro 1'!D25*100-100</f>
        <v>-7.5336652268391617</v>
      </c>
      <c r="E25" s="36">
        <f>+'X - Cuadro 1'!E30/'X - Cuadro 1'!E25*100-100</f>
        <v>4.7826647961718862</v>
      </c>
      <c r="F25" s="36">
        <f>+'X - Cuadro 1'!F30/'X - Cuadro 1'!F25*100-100</f>
        <v>6.6143453393424636</v>
      </c>
      <c r="G25" s="36">
        <f>+'X - Cuadro 1'!G30/'X - Cuadro 1'!G25*100-100</f>
        <v>-69.079189686924494</v>
      </c>
      <c r="H25" s="36">
        <f>+'X - Cuadro 1'!H30/'X - Cuadro 1'!H25*100-100</f>
        <v>-3.8717588173992681</v>
      </c>
      <c r="I25" s="36">
        <f>+'X - Cuadro 1'!I30/'X - Cuadro 1'!I25*100-100</f>
        <v>-2.4293191671704051</v>
      </c>
      <c r="J25" s="36">
        <f>+'X - Cuadro 1'!J30/'X - Cuadro 1'!J25*100-100</f>
        <v>1.5593856422054841</v>
      </c>
      <c r="K25" s="36">
        <f>+'X - Cuadro 1'!K30/'X - Cuadro 1'!K25*100-100</f>
        <v>17.779657657744735</v>
      </c>
      <c r="L25" s="36">
        <f>+'X - Cuadro 1'!L30/'X - Cuadro 1'!L25*100-100</f>
        <v>10.85281525345934</v>
      </c>
      <c r="M25" s="36">
        <f>+'X - Cuadro 1'!M30/'X - Cuadro 1'!M25*100-100</f>
        <v>21.186186356755755</v>
      </c>
      <c r="N25" s="36">
        <f>+'X - Cuadro 1'!N30/'X - Cuadro 1'!N25*100-100</f>
        <v>31.543779775572091</v>
      </c>
      <c r="O25" s="36">
        <f>+'X - Cuadro 1'!O30/'X - Cuadro 1'!O25*100-100</f>
        <v>17.25202802226373</v>
      </c>
      <c r="P25" s="37">
        <f>+'X - Cuadro 1'!P30/'X - Cuadro 1'!P25*100-100</f>
        <v>8.546018362881469</v>
      </c>
    </row>
    <row r="26" spans="2:16" x14ac:dyDescent="0.25">
      <c r="B26" s="35" t="s">
        <v>22</v>
      </c>
      <c r="C26" s="36">
        <f>+'X - Cuadro 1'!C31/'X - Cuadro 1'!C26*100-100</f>
        <v>23.159462573408689</v>
      </c>
      <c r="D26" s="36">
        <f>+'X - Cuadro 1'!D31/'X - Cuadro 1'!D26*100-100</f>
        <v>-10.004227271094877</v>
      </c>
      <c r="E26" s="36">
        <f>+'X - Cuadro 1'!E31/'X - Cuadro 1'!E26*100-100</f>
        <v>-20.941775606427953</v>
      </c>
      <c r="F26" s="36">
        <f>+'X - Cuadro 1'!F31/'X - Cuadro 1'!F26*100-100</f>
        <v>-11.521182431930413</v>
      </c>
      <c r="G26" s="36">
        <f>+'X - Cuadro 1'!G31/'X - Cuadro 1'!G26*100-100</f>
        <v>-69.07880969321559</v>
      </c>
      <c r="H26" s="36">
        <f>+'X - Cuadro 1'!H31/'X - Cuadro 1'!H26*100-100</f>
        <v>-12.709995208079746</v>
      </c>
      <c r="I26" s="36">
        <f>+'X - Cuadro 1'!I31/'X - Cuadro 1'!I26*100-100</f>
        <v>-0.72919101818982313</v>
      </c>
      <c r="J26" s="36">
        <f>+'X - Cuadro 1'!J31/'X - Cuadro 1'!J26*100-100</f>
        <v>-20.494412281782246</v>
      </c>
      <c r="K26" s="36">
        <f>+'X - Cuadro 1'!K31/'X - Cuadro 1'!K26*100-100</f>
        <v>15.035640783470129</v>
      </c>
      <c r="L26" s="36">
        <f>+'X - Cuadro 1'!L31/'X - Cuadro 1'!L26*100-100</f>
        <v>10.853119729549249</v>
      </c>
      <c r="M26" s="36">
        <f>+'X - Cuadro 1'!M31/'X - Cuadro 1'!M26*100-100</f>
        <v>17.409583712504698</v>
      </c>
      <c r="N26" s="36">
        <f>+'X - Cuadro 1'!N31/'X - Cuadro 1'!N26*100-100</f>
        <v>29.189679333937846</v>
      </c>
      <c r="O26" s="36">
        <f>+'X - Cuadro 1'!O31/'X - Cuadro 1'!O26*100-100</f>
        <v>11.130903328231028</v>
      </c>
      <c r="P26" s="37">
        <f>+'X - Cuadro 1'!P31/'X - Cuadro 1'!P26*100-100</f>
        <v>6.7973338514082826</v>
      </c>
    </row>
    <row r="27" spans="2:16" x14ac:dyDescent="0.25">
      <c r="B27" s="35" t="s">
        <v>23</v>
      </c>
      <c r="C27" s="36">
        <f>+'X - Cuadro 1'!C32/'X - Cuadro 1'!C27*100-100</f>
        <v>2.6992956089862048</v>
      </c>
      <c r="D27" s="36">
        <f>+'X - Cuadro 1'!D32/'X - Cuadro 1'!D27*100-100</f>
        <v>-0.27729913250568927</v>
      </c>
      <c r="E27" s="36">
        <f>+'X - Cuadro 1'!E32/'X - Cuadro 1'!E27*100-100</f>
        <v>-3.9676306020268015</v>
      </c>
      <c r="F27" s="36">
        <f>+'X - Cuadro 1'!F32/'X - Cuadro 1'!F27*100-100</f>
        <v>-16.996803510473995</v>
      </c>
      <c r="G27" s="36">
        <f>+'X - Cuadro 1'!G32/'X - Cuadro 1'!G27*100-100</f>
        <v>-69.080519868539</v>
      </c>
      <c r="H27" s="36">
        <f>+'X - Cuadro 1'!H32/'X - Cuadro 1'!H27*100-100</f>
        <v>-8.2868194352730029</v>
      </c>
      <c r="I27" s="36">
        <f>+'X - Cuadro 1'!I32/'X - Cuadro 1'!I27*100-100</f>
        <v>14.448631794037652</v>
      </c>
      <c r="J27" s="36">
        <f>+'X - Cuadro 1'!J32/'X - Cuadro 1'!J27*100-100</f>
        <v>13.884192989225966</v>
      </c>
      <c r="K27" s="36">
        <f>+'X - Cuadro 1'!K32/'X - Cuadro 1'!K27*100-100</f>
        <v>14.049781652902382</v>
      </c>
      <c r="L27" s="36">
        <f>+'X - Cuadro 1'!L32/'X - Cuadro 1'!L27*100-100</f>
        <v>10.852873446227051</v>
      </c>
      <c r="M27" s="36">
        <f>+'X - Cuadro 1'!M32/'X - Cuadro 1'!M27*100-100</f>
        <v>4.8638055833211951</v>
      </c>
      <c r="N27" s="36">
        <f>+'X - Cuadro 1'!N32/'X - Cuadro 1'!N27*100-100</f>
        <v>11.786128406754571</v>
      </c>
      <c r="O27" s="36">
        <f>+'X - Cuadro 1'!O32/'X - Cuadro 1'!O27*100-100</f>
        <v>14.465184778876306</v>
      </c>
      <c r="P27" s="37">
        <f>+'X - Cuadro 1'!P32/'X - Cuadro 1'!P27*100-100</f>
        <v>7.8877568551033903</v>
      </c>
    </row>
    <row r="28" spans="2:16" x14ac:dyDescent="0.25">
      <c r="B28" s="57">
        <v>2013</v>
      </c>
      <c r="C28" s="58">
        <f>+'X - Cuadro 1'!C33/'X - Cuadro 1'!C28*100-100</f>
        <v>13.627370148886556</v>
      </c>
      <c r="D28" s="58">
        <f>+'X - Cuadro 1'!D33/'X - Cuadro 1'!D28*100-100</f>
        <v>0.61522207990989841</v>
      </c>
      <c r="E28" s="58">
        <f>+'X - Cuadro 1'!E33/'X - Cuadro 1'!E28*100-100</f>
        <v>418.48624479098555</v>
      </c>
      <c r="F28" s="58">
        <f>+'X - Cuadro 1'!F33/'X - Cuadro 1'!F28*100-100</f>
        <v>-1.7625330890543012</v>
      </c>
      <c r="G28" s="58">
        <f>+'X - Cuadro 1'!G33/'X - Cuadro 1'!G28*100-100</f>
        <v>89.762686103146905</v>
      </c>
      <c r="H28" s="58">
        <f>+'X - Cuadro 1'!H33/'X - Cuadro 1'!H28*100-100</f>
        <v>19.108692429409274</v>
      </c>
      <c r="I28" s="58">
        <f>+'X - Cuadro 1'!I33/'X - Cuadro 1'!I28*100-100</f>
        <v>4.5476173605879495</v>
      </c>
      <c r="J28" s="58">
        <f>+'X - Cuadro 1'!J33/'X - Cuadro 1'!J28*100-100</f>
        <v>8.6937776313662312</v>
      </c>
      <c r="K28" s="58">
        <f>+'X - Cuadro 1'!K33/'X - Cuadro 1'!K28*100-100</f>
        <v>41.193835807345209</v>
      </c>
      <c r="L28" s="58">
        <f>+'X - Cuadro 1'!L33/'X - Cuadro 1'!L28*100-100</f>
        <v>27.941845234194389</v>
      </c>
      <c r="M28" s="58">
        <f>+'X - Cuadro 1'!M33/'X - Cuadro 1'!M28*100-100</f>
        <v>8.2267765063131861</v>
      </c>
      <c r="N28" s="58">
        <f>+'X - Cuadro 1'!N33/'X - Cuadro 1'!N28*100-100</f>
        <v>-13.936239902488111</v>
      </c>
      <c r="O28" s="58">
        <f>+'X - Cuadro 1'!O33/'X - Cuadro 1'!O28*100-100</f>
        <v>-4.6070754413686643</v>
      </c>
      <c r="P28" s="59">
        <f>+'X - Cuadro 1'!P33/'X - Cuadro 1'!P28*100-100</f>
        <v>7.2222303950641304</v>
      </c>
    </row>
    <row r="29" spans="2:16" x14ac:dyDescent="0.25">
      <c r="B29" s="49" t="s">
        <v>20</v>
      </c>
      <c r="C29" s="50">
        <f>+'X - Cuadro 1'!C34/'X - Cuadro 1'!C29*100-100</f>
        <v>43.379544926543957</v>
      </c>
      <c r="D29" s="50">
        <f>+'X - Cuadro 1'!D34/'X - Cuadro 1'!D29*100-100</f>
        <v>2.3926057380352148</v>
      </c>
      <c r="E29" s="50">
        <f>+'X - Cuadro 1'!E34/'X - Cuadro 1'!E29*100-100</f>
        <v>362.45947140892116</v>
      </c>
      <c r="F29" s="50">
        <f>+'X - Cuadro 1'!F34/'X - Cuadro 1'!F29*100-100</f>
        <v>-12.407713994683903</v>
      </c>
      <c r="G29" s="50">
        <f>+'X - Cuadro 1'!G34/'X - Cuadro 1'!G29*100-100</f>
        <v>112.9591836734694</v>
      </c>
      <c r="H29" s="50">
        <f>+'X - Cuadro 1'!H34/'X - Cuadro 1'!H29*100-100</f>
        <v>12.352058804347394</v>
      </c>
      <c r="I29" s="50">
        <f>+'X - Cuadro 1'!I34/'X - Cuadro 1'!I29*100-100</f>
        <v>8.3885053828252296</v>
      </c>
      <c r="J29" s="50">
        <f>+'X - Cuadro 1'!J34/'X - Cuadro 1'!J29*100-100</f>
        <v>5.2560095163549363</v>
      </c>
      <c r="K29" s="50">
        <f>+'X - Cuadro 1'!K34/'X - Cuadro 1'!K29*100-100</f>
        <v>44.547383898614584</v>
      </c>
      <c r="L29" s="50">
        <f>+'X - Cuadro 1'!L34/'X - Cuadro 1'!L29*100-100</f>
        <v>25.993378100058479</v>
      </c>
      <c r="M29" s="50">
        <f>+'X - Cuadro 1'!M34/'X - Cuadro 1'!M29*100-100</f>
        <v>4.8871653543795475</v>
      </c>
      <c r="N29" s="50">
        <f>+'X - Cuadro 1'!N34/'X - Cuadro 1'!N29*100-100</f>
        <v>-6.599983531051123</v>
      </c>
      <c r="O29" s="50">
        <f>+'X - Cuadro 1'!O34/'X - Cuadro 1'!O29*100-100</f>
        <v>-18.649534828251532</v>
      </c>
      <c r="P29" s="51">
        <f>+'X - Cuadro 1'!P34/'X - Cuadro 1'!P29*100-100</f>
        <v>10.486163380072028</v>
      </c>
    </row>
    <row r="30" spans="2:16" x14ac:dyDescent="0.25">
      <c r="B30" s="49" t="s">
        <v>21</v>
      </c>
      <c r="C30" s="50">
        <f>+'X - Cuadro 1'!C35/'X - Cuadro 1'!C30*100-100</f>
        <v>21.571833874762731</v>
      </c>
      <c r="D30" s="50">
        <f>+'X - Cuadro 1'!D35/'X - Cuadro 1'!D30*100-100</f>
        <v>1.3093258716646829</v>
      </c>
      <c r="E30" s="50">
        <f>+'X - Cuadro 1'!E35/'X - Cuadro 1'!E30*100-100</f>
        <v>345.50585054260966</v>
      </c>
      <c r="F30" s="50">
        <f>+'X - Cuadro 1'!F35/'X - Cuadro 1'!F30*100-100</f>
        <v>-13.681839733706099</v>
      </c>
      <c r="G30" s="50">
        <f>+'X - Cuadro 1'!G35/'X - Cuadro 1'!G30*100-100</f>
        <v>96.774865991661699</v>
      </c>
      <c r="H30" s="50">
        <f>+'X - Cuadro 1'!H35/'X - Cuadro 1'!H30*100-100</f>
        <v>12.103751778955441</v>
      </c>
      <c r="I30" s="50">
        <f>+'X - Cuadro 1'!I35/'X - Cuadro 1'!I30*100-100</f>
        <v>3.7039392167131524</v>
      </c>
      <c r="J30" s="50">
        <f>+'X - Cuadro 1'!J35/'X - Cuadro 1'!J30*100-100</f>
        <v>5.1529063776994235</v>
      </c>
      <c r="K30" s="50">
        <f>+'X - Cuadro 1'!K35/'X - Cuadro 1'!K30*100-100</f>
        <v>31.071902519027333</v>
      </c>
      <c r="L30" s="50">
        <f>+'X - Cuadro 1'!L35/'X - Cuadro 1'!L30*100-100</f>
        <v>29.620531547705923</v>
      </c>
      <c r="M30" s="50">
        <f>+'X - Cuadro 1'!M35/'X - Cuadro 1'!M30*100-100</f>
        <v>9.5178434628466277</v>
      </c>
      <c r="N30" s="50">
        <f>+'X - Cuadro 1'!N35/'X - Cuadro 1'!N30*100-100</f>
        <v>-13.598940311284352</v>
      </c>
      <c r="O30" s="50">
        <f>+'X - Cuadro 1'!O35/'X - Cuadro 1'!O30*100-100</f>
        <v>-6.8161709124627095</v>
      </c>
      <c r="P30" s="51">
        <f>+'X - Cuadro 1'!P35/'X - Cuadro 1'!P30*100-100</f>
        <v>7.1411258510919851</v>
      </c>
    </row>
    <row r="31" spans="2:16" x14ac:dyDescent="0.25">
      <c r="B31" s="49" t="s">
        <v>22</v>
      </c>
      <c r="C31" s="50">
        <f>+'X - Cuadro 1'!C36/'X - Cuadro 1'!C31*100-100</f>
        <v>-7.8340510793270113</v>
      </c>
      <c r="D31" s="50">
        <f>+'X - Cuadro 1'!D36/'X - Cuadro 1'!D31*100-100</f>
        <v>1.3574139112576944</v>
      </c>
      <c r="E31" s="50">
        <f>+'X - Cuadro 1'!E36/'X - Cuadro 1'!E31*100-100</f>
        <v>396.54061784368048</v>
      </c>
      <c r="F31" s="50">
        <f>+'X - Cuadro 1'!F36/'X - Cuadro 1'!F31*100-100</f>
        <v>7.6089468755273373</v>
      </c>
      <c r="G31" s="50">
        <f>+'X - Cuadro 1'!G36/'X - Cuadro 1'!G31*100-100</f>
        <v>68.351380617217131</v>
      </c>
      <c r="H31" s="50">
        <f>+'X - Cuadro 1'!H36/'X - Cuadro 1'!H31*100-100</f>
        <v>21.507044402968873</v>
      </c>
      <c r="I31" s="50">
        <f>+'X - Cuadro 1'!I36/'X - Cuadro 1'!I31*100-100</f>
        <v>2.1176649006709312</v>
      </c>
      <c r="J31" s="50">
        <f>+'X - Cuadro 1'!J36/'X - Cuadro 1'!J31*100-100</f>
        <v>27.134524750575267</v>
      </c>
      <c r="K31" s="50">
        <f>+'X - Cuadro 1'!K36/'X - Cuadro 1'!K31*100-100</f>
        <v>44.864157569910645</v>
      </c>
      <c r="L31" s="50">
        <f>+'X - Cuadro 1'!L36/'X - Cuadro 1'!L31*100-100</f>
        <v>36.490993995997343</v>
      </c>
      <c r="M31" s="50">
        <f>+'X - Cuadro 1'!M36/'X - Cuadro 1'!M31*100-100</f>
        <v>6.896202475284781</v>
      </c>
      <c r="N31" s="50">
        <f>+'X - Cuadro 1'!N36/'X - Cuadro 1'!N31*100-100</f>
        <v>-16.84157605079038</v>
      </c>
      <c r="O31" s="50">
        <f>+'X - Cuadro 1'!O36/'X - Cuadro 1'!O31*100-100</f>
        <v>5.7353917487005219</v>
      </c>
      <c r="P31" s="51">
        <f>+'X - Cuadro 1'!P36/'X - Cuadro 1'!P31*100-100</f>
        <v>3.0441945598875861</v>
      </c>
    </row>
    <row r="32" spans="2:16" x14ac:dyDescent="0.25">
      <c r="B32" s="49" t="s">
        <v>23</v>
      </c>
      <c r="C32" s="50">
        <f>+'X - Cuadro 1'!C37/'X - Cuadro 1'!C32*100-100</f>
        <v>12.217035578489941</v>
      </c>
      <c r="D32" s="50">
        <f>+'X - Cuadro 1'!D37/'X - Cuadro 1'!D32*100-100</f>
        <v>-2.4229995726944082</v>
      </c>
      <c r="E32" s="50">
        <f>+'X - Cuadro 1'!E37/'X - Cuadro 1'!E32*100-100</f>
        <v>560.27920235510373</v>
      </c>
      <c r="F32" s="50">
        <f>+'X - Cuadro 1'!F37/'X - Cuadro 1'!F32*100-100</f>
        <v>16.923623513412679</v>
      </c>
      <c r="G32" s="50">
        <f>+'X - Cuadro 1'!G37/'X - Cuadro 1'!G32*100-100</f>
        <v>84.784394250513373</v>
      </c>
      <c r="H32" s="50">
        <f>+'X - Cuadro 1'!H37/'X - Cuadro 1'!H32*100-100</f>
        <v>31.356019957477088</v>
      </c>
      <c r="I32" s="50">
        <f>+'X - Cuadro 1'!I37/'X - Cuadro 1'!I32*100-100</f>
        <v>3.9060067405483352</v>
      </c>
      <c r="J32" s="50">
        <f>+'X - Cuadro 1'!J37/'X - Cuadro 1'!J32*100-100</f>
        <v>1.5966966195747574</v>
      </c>
      <c r="K32" s="50">
        <f>+'X - Cuadro 1'!K37/'X - Cuadro 1'!K32*100-100</f>
        <v>44.729063609561365</v>
      </c>
      <c r="L32" s="50">
        <f>+'X - Cuadro 1'!L37/'X - Cuadro 1'!L32*100-100</f>
        <v>20.816717692393766</v>
      </c>
      <c r="M32" s="50">
        <f>+'X - Cuadro 1'!M37/'X - Cuadro 1'!M32*100-100</f>
        <v>11.389573713705104</v>
      </c>
      <c r="N32" s="50">
        <f>+'X - Cuadro 1'!N37/'X - Cuadro 1'!N32*100-100</f>
        <v>-17.410085976051747</v>
      </c>
      <c r="O32" s="50">
        <f>+'X - Cuadro 1'!O37/'X - Cuadro 1'!O32*100-100</f>
        <v>1.5262921399208551</v>
      </c>
      <c r="P32" s="51">
        <f>+'X - Cuadro 1'!P37/'X - Cuadro 1'!P32*100-100</f>
        <v>8.4922608134287287</v>
      </c>
    </row>
    <row r="33" spans="2:16" x14ac:dyDescent="0.25">
      <c r="B33" s="38">
        <v>2014</v>
      </c>
      <c r="C33" s="39">
        <f>+'X - Cuadro 1'!C38/'X - Cuadro 1'!C33*100-100</f>
        <v>9.7789450657282231</v>
      </c>
      <c r="D33" s="39">
        <f>+'X - Cuadro 1'!D38/'X - Cuadro 1'!D33*100-100</f>
        <v>12.150346541693068</v>
      </c>
      <c r="E33" s="39">
        <f>+'X - Cuadro 1'!E38/'X - Cuadro 1'!E33*100-100</f>
        <v>1.4090433488751444</v>
      </c>
      <c r="F33" s="39">
        <f>+'X - Cuadro 1'!F38/'X - Cuadro 1'!F33*100-100</f>
        <v>9.4840993377949445</v>
      </c>
      <c r="G33" s="39">
        <f>+'X - Cuadro 1'!G38/'X - Cuadro 1'!G33*100-100</f>
        <v>-27.466942389468159</v>
      </c>
      <c r="H33" s="39">
        <f>+'X - Cuadro 1'!H38/'X - Cuadro 1'!H33*100-100</f>
        <v>8.7441230100492504</v>
      </c>
      <c r="I33" s="39">
        <f>+'X - Cuadro 1'!I38/'X - Cuadro 1'!I33*100-100</f>
        <v>0.27405620619889248</v>
      </c>
      <c r="J33" s="39">
        <f>+'X - Cuadro 1'!J38/'X - Cuadro 1'!J33*100-100</f>
        <v>6.96555394987044</v>
      </c>
      <c r="K33" s="39">
        <f>+'X - Cuadro 1'!K38/'X - Cuadro 1'!K33*100-100</f>
        <v>-7.5770191218120999</v>
      </c>
      <c r="L33" s="39">
        <f>+'X - Cuadro 1'!L38/'X - Cuadro 1'!L33*100-100</f>
        <v>-1.3450263125748734</v>
      </c>
      <c r="M33" s="39">
        <f>+'X - Cuadro 1'!M38/'X - Cuadro 1'!M33*100-100</f>
        <v>12.414042727264757</v>
      </c>
      <c r="N33" s="39">
        <f>+'X - Cuadro 1'!N38/'X - Cuadro 1'!N33*100-100</f>
        <v>17.646531219207631</v>
      </c>
      <c r="O33" s="39">
        <f>+'X - Cuadro 1'!O38/'X - Cuadro 1'!O33*100-100</f>
        <v>14.373838231056112</v>
      </c>
      <c r="P33" s="40">
        <f>+'X - Cuadro 1'!P38/'X - Cuadro 1'!P33*100-100</f>
        <v>6.655310541066001</v>
      </c>
    </row>
    <row r="34" spans="2:16" x14ac:dyDescent="0.25">
      <c r="B34" s="35" t="s">
        <v>20</v>
      </c>
      <c r="C34" s="36">
        <f>+'X - Cuadro 1'!C39/'X - Cuadro 1'!C34*100-100</f>
        <v>5.8415111578906505</v>
      </c>
      <c r="D34" s="36">
        <f>+'X - Cuadro 1'!D39/'X - Cuadro 1'!D34*100-100</f>
        <v>2.0336474365895754</v>
      </c>
      <c r="E34" s="36">
        <f>+'X - Cuadro 1'!E39/'X - Cuadro 1'!E34*100-100</f>
        <v>0.51154817515728723</v>
      </c>
      <c r="F34" s="36">
        <f>+'X - Cuadro 1'!F39/'X - Cuadro 1'!F34*100-100</f>
        <v>4.1925588523852042</v>
      </c>
      <c r="G34" s="36">
        <f>+'X - Cuadro 1'!G39/'X - Cuadro 1'!G34*100-100</f>
        <v>-27.465690235931035</v>
      </c>
      <c r="H34" s="36">
        <f>+'X - Cuadro 1'!H39/'X - Cuadro 1'!H34*100-100</f>
        <v>1.9467873784035987</v>
      </c>
      <c r="I34" s="36">
        <f>+'X - Cuadro 1'!I39/'X - Cuadro 1'!I34*100-100</f>
        <v>0.51095946990172081</v>
      </c>
      <c r="J34" s="36">
        <f>+'X - Cuadro 1'!J39/'X - Cuadro 1'!J34*100-100</f>
        <v>-12.633027354619344</v>
      </c>
      <c r="K34" s="36">
        <f>+'X - Cuadro 1'!K39/'X - Cuadro 1'!K34*100-100</f>
        <v>-5.4964375941577117</v>
      </c>
      <c r="L34" s="36">
        <f>+'X - Cuadro 1'!L39/'X - Cuadro 1'!L34*100-100</f>
        <v>2.7177383120107663</v>
      </c>
      <c r="M34" s="36">
        <f>+'X - Cuadro 1'!M39/'X - Cuadro 1'!M34*100-100</f>
        <v>15.914028707442867</v>
      </c>
      <c r="N34" s="36">
        <f>+'X - Cuadro 1'!N39/'X - Cuadro 1'!N34*100-100</f>
        <v>34.675877949249326</v>
      </c>
      <c r="O34" s="36">
        <f>+'X - Cuadro 1'!O39/'X - Cuadro 1'!O34*100-100</f>
        <v>30.561107862347285</v>
      </c>
      <c r="P34" s="37">
        <f>+'X - Cuadro 1'!P39/'X - Cuadro 1'!P34*100-100</f>
        <v>7.0729344610140288</v>
      </c>
    </row>
    <row r="35" spans="2:16" x14ac:dyDescent="0.25">
      <c r="B35" s="35" t="s">
        <v>21</v>
      </c>
      <c r="C35" s="36">
        <f>+'X - Cuadro 1'!C40/'X - Cuadro 1'!C35*100-100</f>
        <v>14.61473868171062</v>
      </c>
      <c r="D35" s="36">
        <f>+'X - Cuadro 1'!D40/'X - Cuadro 1'!D35*100-100</f>
        <v>14.406233266234253</v>
      </c>
      <c r="E35" s="36">
        <f>+'X - Cuadro 1'!E40/'X - Cuadro 1'!E35*100-100</f>
        <v>3.3739517049130399</v>
      </c>
      <c r="F35" s="36">
        <f>+'X - Cuadro 1'!F40/'X - Cuadro 1'!F35*100-100</f>
        <v>13.133054335730449</v>
      </c>
      <c r="G35" s="36">
        <f>+'X - Cuadro 1'!G40/'X - Cuadro 1'!G35*100-100</f>
        <v>-27.470224132451534</v>
      </c>
      <c r="H35" s="36">
        <f>+'X - Cuadro 1'!H40/'X - Cuadro 1'!H35*100-100</f>
        <v>11.486208112190567</v>
      </c>
      <c r="I35" s="36">
        <f>+'X - Cuadro 1'!I40/'X - Cuadro 1'!I35*100-100</f>
        <v>5.3243823283063847</v>
      </c>
      <c r="J35" s="36">
        <f>+'X - Cuadro 1'!J40/'X - Cuadro 1'!J35*100-100</f>
        <v>10.84584383744631</v>
      </c>
      <c r="K35" s="36">
        <f>+'X - Cuadro 1'!K40/'X - Cuadro 1'!K35*100-100</f>
        <v>-1.4676297801824063</v>
      </c>
      <c r="L35" s="36">
        <f>+'X - Cuadro 1'!L40/'X - Cuadro 1'!L35*100-100</f>
        <v>-5.2066685239219481</v>
      </c>
      <c r="M35" s="36">
        <f>+'X - Cuadro 1'!M40/'X - Cuadro 1'!M35*100-100</f>
        <v>14.34709778390291</v>
      </c>
      <c r="N35" s="36">
        <f>+'X - Cuadro 1'!N40/'X - Cuadro 1'!N35*100-100</f>
        <v>13.81364052231207</v>
      </c>
      <c r="O35" s="36">
        <f>+'X - Cuadro 1'!O40/'X - Cuadro 1'!O35*100-100</f>
        <v>16.950344675358878</v>
      </c>
      <c r="P35" s="37">
        <f>+'X - Cuadro 1'!P40/'X - Cuadro 1'!P35*100-100</f>
        <v>10.52624852218193</v>
      </c>
    </row>
    <row r="36" spans="2:16" x14ac:dyDescent="0.25">
      <c r="B36" s="35" t="s">
        <v>22</v>
      </c>
      <c r="C36" s="36">
        <f>+'X - Cuadro 1'!C41/'X - Cuadro 1'!C36*100-100</f>
        <v>19.48641413412011</v>
      </c>
      <c r="D36" s="36">
        <f>+'X - Cuadro 1'!D41/'X - Cuadro 1'!D36*100-100</f>
        <v>13.42468169828075</v>
      </c>
      <c r="E36" s="36">
        <f>+'X - Cuadro 1'!E41/'X - Cuadro 1'!E36*100-100</f>
        <v>0.39552311532180795</v>
      </c>
      <c r="F36" s="36">
        <f>+'X - Cuadro 1'!F41/'X - Cuadro 1'!F36*100-100</f>
        <v>11.498236217207065</v>
      </c>
      <c r="G36" s="36">
        <f>+'X - Cuadro 1'!G41/'X - Cuadro 1'!G36*100-100</f>
        <v>-27.467076171027031</v>
      </c>
      <c r="H36" s="36">
        <f>+'X - Cuadro 1'!H41/'X - Cuadro 1'!H36*100-100</f>
        <v>9.9408439782633593</v>
      </c>
      <c r="I36" s="36">
        <f>+'X - Cuadro 1'!I41/'X - Cuadro 1'!I36*100-100</f>
        <v>-3.6943496320899953</v>
      </c>
      <c r="J36" s="36">
        <f>+'X - Cuadro 1'!J41/'X - Cuadro 1'!J36*100-100</f>
        <v>5.0170813409718278</v>
      </c>
      <c r="K36" s="36">
        <f>+'X - Cuadro 1'!K41/'X - Cuadro 1'!K36*100-100</f>
        <v>-11.012095944379993</v>
      </c>
      <c r="L36" s="36">
        <f>+'X - Cuadro 1'!L41/'X - Cuadro 1'!L36*100-100</f>
        <v>-3.5749197039519629</v>
      </c>
      <c r="M36" s="36">
        <f>+'X - Cuadro 1'!M41/'X - Cuadro 1'!M36*100-100</f>
        <v>14.823795190782945</v>
      </c>
      <c r="N36" s="36">
        <f>+'X - Cuadro 1'!N41/'X - Cuadro 1'!N36*100-100</f>
        <v>19.576561089382366</v>
      </c>
      <c r="O36" s="36">
        <f>+'X - Cuadro 1'!O41/'X - Cuadro 1'!O36*100-100</f>
        <v>7.9231471775783859</v>
      </c>
      <c r="P36" s="37">
        <f>+'X - Cuadro 1'!P41/'X - Cuadro 1'!P36*100-100</f>
        <v>6.8501215690309749</v>
      </c>
    </row>
    <row r="37" spans="2:16" x14ac:dyDescent="0.25">
      <c r="B37" s="35" t="s">
        <v>23</v>
      </c>
      <c r="C37" s="36">
        <f>+'X - Cuadro 1'!C42/'X - Cuadro 1'!C37*100-100</f>
        <v>-1.334238622937292</v>
      </c>
      <c r="D37" s="36">
        <f>+'X - Cuadro 1'!D42/'X - Cuadro 1'!D37*100-100</f>
        <v>18.698614095837755</v>
      </c>
      <c r="E37" s="36">
        <f>+'X - Cuadro 1'!E42/'X - Cuadro 1'!E37*100-100</f>
        <v>1.265216021200871</v>
      </c>
      <c r="F37" s="36">
        <f>+'X - Cuadro 1'!F42/'X - Cuadro 1'!F37*100-100</f>
        <v>8.9951654832411947</v>
      </c>
      <c r="G37" s="36">
        <f>+'X - Cuadro 1'!G42/'X - Cuadro 1'!G37*100-100</f>
        <v>-27.46514318584417</v>
      </c>
      <c r="H37" s="36">
        <f>+'X - Cuadro 1'!H42/'X - Cuadro 1'!H37*100-100</f>
        <v>11.164507900886875</v>
      </c>
      <c r="I37" s="36">
        <f>+'X - Cuadro 1'!I42/'X - Cuadro 1'!I37*100-100</f>
        <v>0.11947831196094683</v>
      </c>
      <c r="J37" s="36">
        <f>+'X - Cuadro 1'!J42/'X - Cuadro 1'!J37*100-100</f>
        <v>26.182308582076701</v>
      </c>
      <c r="K37" s="36">
        <f>+'X - Cuadro 1'!K42/'X - Cuadro 1'!K37*100-100</f>
        <v>-11.462894175550417</v>
      </c>
      <c r="L37" s="36">
        <f>+'X - Cuadro 1'!L42/'X - Cuadro 1'!L37*100-100</f>
        <v>1.0172257703528089</v>
      </c>
      <c r="M37" s="36">
        <f>+'X - Cuadro 1'!M42/'X - Cuadro 1'!M37*100-100</f>
        <v>5.1607494503161462</v>
      </c>
      <c r="N37" s="36">
        <f>+'X - Cuadro 1'!N42/'X - Cuadro 1'!N37*100-100</f>
        <v>4.0524952540930741</v>
      </c>
      <c r="O37" s="36">
        <f>+'X - Cuadro 1'!O42/'X - Cuadro 1'!O37*100-100</f>
        <v>5.6923668122059752</v>
      </c>
      <c r="P37" s="37">
        <f>+'X - Cuadro 1'!P42/'X - Cuadro 1'!P37*100-100</f>
        <v>2.7774693330625126</v>
      </c>
    </row>
    <row r="38" spans="2:16" x14ac:dyDescent="0.25">
      <c r="B38" s="57">
        <v>2015</v>
      </c>
      <c r="C38" s="58">
        <f>+'X - Cuadro 1'!C43/'X - Cuadro 1'!C38*100-100</f>
        <v>-4.0383916634251023</v>
      </c>
      <c r="D38" s="58">
        <f>+'X - Cuadro 1'!D43/'X - Cuadro 1'!D38*100-100</f>
        <v>12.87842903140799</v>
      </c>
      <c r="E38" s="58">
        <f>+'X - Cuadro 1'!E43/'X - Cuadro 1'!E38*100-100</f>
        <v>8.7736192997313935</v>
      </c>
      <c r="F38" s="58">
        <f>+'X - Cuadro 1'!F43/'X - Cuadro 1'!F38*100-100</f>
        <v>9.98076390519293</v>
      </c>
      <c r="G38" s="58">
        <f>+'X - Cuadro 1'!G43/'X - Cuadro 1'!G38*100-100</f>
        <v>0.2347310618989269</v>
      </c>
      <c r="H38" s="58">
        <f>+'X - Cuadro 1'!H43/'X - Cuadro 1'!H38*100-100</f>
        <v>11.185756780105294</v>
      </c>
      <c r="I38" s="58">
        <f>+'X - Cuadro 1'!I43/'X - Cuadro 1'!I38*100-100</f>
        <v>0.49247175375131746</v>
      </c>
      <c r="J38" s="58">
        <f>+'X - Cuadro 1'!J43/'X - Cuadro 1'!J38*100-100</f>
        <v>8.8701571114576723</v>
      </c>
      <c r="K38" s="58">
        <f>+'X - Cuadro 1'!K43/'X - Cuadro 1'!K38*100-100</f>
        <v>32.634590500916488</v>
      </c>
      <c r="L38" s="58">
        <f>+'X - Cuadro 1'!L43/'X - Cuadro 1'!L38*100-100</f>
        <v>8.2931975735429404</v>
      </c>
      <c r="M38" s="58">
        <f>+'X - Cuadro 1'!M43/'X - Cuadro 1'!M38*100-100</f>
        <v>-0.99016776801465767</v>
      </c>
      <c r="N38" s="58">
        <f>+'X - Cuadro 1'!N43/'X - Cuadro 1'!N38*100-100</f>
        <v>6.404062158910989</v>
      </c>
      <c r="O38" s="58">
        <f>+'X - Cuadro 1'!O43/'X - Cuadro 1'!O38*100-100</f>
        <v>-8.7059656278150328</v>
      </c>
      <c r="P38" s="59">
        <f>+'X - Cuadro 1'!P43/'X - Cuadro 1'!P38*100-100</f>
        <v>1.4381588906772862</v>
      </c>
    </row>
    <row r="39" spans="2:16" x14ac:dyDescent="0.25">
      <c r="B39" s="49" t="s">
        <v>20</v>
      </c>
      <c r="C39" s="50">
        <f>+'X - Cuadro 1'!C44/'X - Cuadro 1'!C39*100-100</f>
        <v>-12.291141814184954</v>
      </c>
      <c r="D39" s="50">
        <f>+'X - Cuadro 1'!D44/'X - Cuadro 1'!D39*100-100</f>
        <v>18.229668440508576</v>
      </c>
      <c r="E39" s="50">
        <f>+'X - Cuadro 1'!E44/'X - Cuadro 1'!E39*100-100</f>
        <v>8.4145832961780798</v>
      </c>
      <c r="F39" s="50">
        <f>+'X - Cuadro 1'!F44/'X - Cuadro 1'!F39*100-100</f>
        <v>7.3903192154304804</v>
      </c>
      <c r="G39" s="50">
        <f>+'X - Cuadro 1'!G44/'X - Cuadro 1'!G39*100-100</f>
        <v>0.23304247515380894</v>
      </c>
      <c r="H39" s="50">
        <f>+'X - Cuadro 1'!H44/'X - Cuadro 1'!H39*100-100</f>
        <v>13.245445985284803</v>
      </c>
      <c r="I39" s="50">
        <f>+'X - Cuadro 1'!I44/'X - Cuadro 1'!I39*100-100</f>
        <v>2.630182037393709</v>
      </c>
      <c r="J39" s="50">
        <f>+'X - Cuadro 1'!J44/'X - Cuadro 1'!J39*100-100</f>
        <v>22.416296891536973</v>
      </c>
      <c r="K39" s="50">
        <f>+'X - Cuadro 1'!K44/'X - Cuadro 1'!K39*100-100</f>
        <v>14.350091603571613</v>
      </c>
      <c r="L39" s="50">
        <f>+'X - Cuadro 1'!L44/'X - Cuadro 1'!L39*100-100</f>
        <v>22.199199976977752</v>
      </c>
      <c r="M39" s="50">
        <f>+'X - Cuadro 1'!M44/'X - Cuadro 1'!M39*100-100</f>
        <v>-2.8698402015476745</v>
      </c>
      <c r="N39" s="50">
        <f>+'X - Cuadro 1'!N44/'X - Cuadro 1'!N39*100-100</f>
        <v>-16.052814822030484</v>
      </c>
      <c r="O39" s="50">
        <f>+'X - Cuadro 1'!O44/'X - Cuadro 1'!O39*100-100</f>
        <v>-17.627992377496511</v>
      </c>
      <c r="P39" s="51">
        <f>+'X - Cuadro 1'!P44/'X - Cuadro 1'!P39*100-100</f>
        <v>-1.3104665685783345</v>
      </c>
    </row>
    <row r="40" spans="2:16" x14ac:dyDescent="0.25">
      <c r="B40" s="49" t="s">
        <v>21</v>
      </c>
      <c r="C40" s="50">
        <f>+'X - Cuadro 1'!C45/'X - Cuadro 1'!C40*100-100</f>
        <v>-7.3883820619447533</v>
      </c>
      <c r="D40" s="50">
        <f>+'X - Cuadro 1'!D45/'X - Cuadro 1'!D40*100-100</f>
        <v>10.303329435827209</v>
      </c>
      <c r="E40" s="50">
        <f>+'X - Cuadro 1'!E45/'X - Cuadro 1'!E40*100-100</f>
        <v>8.7572893187313383</v>
      </c>
      <c r="F40" s="50">
        <f>+'X - Cuadro 1'!F45/'X - Cuadro 1'!F40*100-100</f>
        <v>17.08660042213701</v>
      </c>
      <c r="G40" s="50">
        <f>+'X - Cuadro 1'!G45/'X - Cuadro 1'!G40*100-100</f>
        <v>0.23569498492452112</v>
      </c>
      <c r="H40" s="50">
        <f>+'X - Cuadro 1'!H45/'X - Cuadro 1'!H40*100-100</f>
        <v>11.895808052664037</v>
      </c>
      <c r="I40" s="50">
        <f>+'X - Cuadro 1'!I45/'X - Cuadro 1'!I40*100-100</f>
        <v>3.5493605749603603</v>
      </c>
      <c r="J40" s="50">
        <f>+'X - Cuadro 1'!J45/'X - Cuadro 1'!J40*100-100</f>
        <v>9.289508068958412</v>
      </c>
      <c r="K40" s="50">
        <f>+'X - Cuadro 1'!K45/'X - Cuadro 1'!K40*100-100</f>
        <v>31.350241396361639</v>
      </c>
      <c r="L40" s="50">
        <f>+'X - Cuadro 1'!L45/'X - Cuadro 1'!L40*100-100</f>
        <v>16.116175008286376</v>
      </c>
      <c r="M40" s="50">
        <f>+'X - Cuadro 1'!M45/'X - Cuadro 1'!M40*100-100</f>
        <v>-3.9399300702433351</v>
      </c>
      <c r="N40" s="50">
        <f>+'X - Cuadro 1'!N45/'X - Cuadro 1'!N40*100-100</f>
        <v>10.776969204747473</v>
      </c>
      <c r="O40" s="50">
        <f>+'X - Cuadro 1'!O45/'X - Cuadro 1'!O40*100-100</f>
        <v>1.7780114469899928</v>
      </c>
      <c r="P40" s="51">
        <f>+'X - Cuadro 1'!P45/'X - Cuadro 1'!P40*100-100</f>
        <v>2.3745967242831796</v>
      </c>
    </row>
    <row r="41" spans="2:16" x14ac:dyDescent="0.25">
      <c r="B41" s="49" t="s">
        <v>22</v>
      </c>
      <c r="C41" s="50">
        <f>+'X - Cuadro 1'!C46/'X - Cuadro 1'!C41*100-100</f>
        <v>-2.3675283468416666</v>
      </c>
      <c r="D41" s="50">
        <f>+'X - Cuadro 1'!D46/'X - Cuadro 1'!D41*100-100</f>
        <v>14.305478531624843</v>
      </c>
      <c r="E41" s="50">
        <f>+'X - Cuadro 1'!E46/'X - Cuadro 1'!E41*100-100</f>
        <v>9.303297879378249</v>
      </c>
      <c r="F41" s="50">
        <f>+'X - Cuadro 1'!F46/'X - Cuadro 1'!F41*100-100</f>
        <v>9.9388897387418638</v>
      </c>
      <c r="G41" s="50">
        <f>+'X - Cuadro 1'!G46/'X - Cuadro 1'!G41*100-100</f>
        <v>0.23477692179794474</v>
      </c>
      <c r="H41" s="50">
        <f>+'X - Cuadro 1'!H46/'X - Cuadro 1'!H41*100-100</f>
        <v>12.028554691269619</v>
      </c>
      <c r="I41" s="50">
        <f>+'X - Cuadro 1'!I46/'X - Cuadro 1'!I41*100-100</f>
        <v>-4.4396029752993655</v>
      </c>
      <c r="J41" s="50">
        <f>+'X - Cuadro 1'!J46/'X - Cuadro 1'!J41*100-100</f>
        <v>2.513333720131385</v>
      </c>
      <c r="K41" s="50">
        <f>+'X - Cuadro 1'!K46/'X - Cuadro 1'!K41*100-100</f>
        <v>49.646092661257626</v>
      </c>
      <c r="L41" s="50">
        <f>+'X - Cuadro 1'!L46/'X - Cuadro 1'!L41*100-100</f>
        <v>3.2811756491155393</v>
      </c>
      <c r="M41" s="50">
        <f>+'X - Cuadro 1'!M46/'X - Cuadro 1'!M41*100-100</f>
        <v>3.5142220138015148</v>
      </c>
      <c r="N41" s="50">
        <f>+'X - Cuadro 1'!N46/'X - Cuadro 1'!N41*100-100</f>
        <v>17.834375577094775</v>
      </c>
      <c r="O41" s="50">
        <f>+'X - Cuadro 1'!O46/'X - Cuadro 1'!O41*100-100</f>
        <v>-14.704285794075361</v>
      </c>
      <c r="P41" s="51">
        <f>+'X - Cuadro 1'!P46/'X - Cuadro 1'!P41*100-100</f>
        <v>1.3452093312654796</v>
      </c>
    </row>
    <row r="42" spans="2:16" x14ac:dyDescent="0.25">
      <c r="B42" s="49" t="s">
        <v>23</v>
      </c>
      <c r="C42" s="50">
        <f>+'X - Cuadro 1'!C47/'X - Cuadro 1'!C42*100-100</f>
        <v>6.2984909109351719</v>
      </c>
      <c r="D42" s="50">
        <f>+'X - Cuadro 1'!D47/'X - Cuadro 1'!D42*100-100</f>
        <v>9.574737891340888</v>
      </c>
      <c r="E42" s="50">
        <f>+'X - Cuadro 1'!E47/'X - Cuadro 1'!E42*100-100</f>
        <v>8.6602816298688197</v>
      </c>
      <c r="F42" s="50">
        <f>+'X - Cuadro 1'!F47/'X - Cuadro 1'!F42*100-100</f>
        <v>5.3280205487832575</v>
      </c>
      <c r="G42" s="50">
        <f>+'X - Cuadro 1'!G47/'X - Cuadro 1'!G42*100-100</f>
        <v>0.23540453832706021</v>
      </c>
      <c r="H42" s="50">
        <f>+'X - Cuadro 1'!H47/'X - Cuadro 1'!H42*100-100</f>
        <v>8.1427931281781838</v>
      </c>
      <c r="I42" s="50">
        <f>+'X - Cuadro 1'!I47/'X - Cuadro 1'!I42*100-100</f>
        <v>0.53993582492888947</v>
      </c>
      <c r="J42" s="50">
        <f>+'X - Cuadro 1'!J47/'X - Cuadro 1'!J42*100-100</f>
        <v>3.4119655224132686</v>
      </c>
      <c r="K42" s="50">
        <f>+'X - Cuadro 1'!K47/'X - Cuadro 1'!K42*100-100</f>
        <v>33.82140043958276</v>
      </c>
      <c r="L42" s="50">
        <f>+'X - Cuadro 1'!L47/'X - Cuadro 1'!L42*100-100</f>
        <v>-5.1695481368284959</v>
      </c>
      <c r="M42" s="50">
        <f>+'X - Cuadro 1'!M47/'X - Cuadro 1'!M42*100-100</f>
        <v>-0.51049689140552346</v>
      </c>
      <c r="N42" s="50">
        <f>+'X - Cuadro 1'!N47/'X - Cuadro 1'!N42*100-100</f>
        <v>15.746283335661616</v>
      </c>
      <c r="O42" s="50">
        <f>+'X - Cuadro 1'!O47/'X - Cuadro 1'!O42*100-100</f>
        <v>-4.4573031547128181</v>
      </c>
      <c r="P42" s="51">
        <f>+'X - Cuadro 1'!P47/'X - Cuadro 1'!P42*100-100</f>
        <v>3.3588258470146286</v>
      </c>
    </row>
    <row r="43" spans="2:16" x14ac:dyDescent="0.25">
      <c r="B43" s="38">
        <v>2016</v>
      </c>
      <c r="C43" s="39">
        <f>+'X - Cuadro 1'!C48/'X - Cuadro 1'!C43*100-100</f>
        <v>10.078715132214342</v>
      </c>
      <c r="D43" s="39">
        <f>+'X - Cuadro 1'!D48/'X - Cuadro 1'!D43*100-100</f>
        <v>-1.1252619785223317</v>
      </c>
      <c r="E43" s="39">
        <f>+'X - Cuadro 1'!E48/'X - Cuadro 1'!E43*100-100</f>
        <v>3.5781713626762581</v>
      </c>
      <c r="F43" s="39">
        <f>+'X - Cuadro 1'!F48/'X - Cuadro 1'!F43*100-100</f>
        <v>4.7915675306324061</v>
      </c>
      <c r="G43" s="39">
        <f>+'X - Cuadro 1'!G48/'X - Cuadro 1'!G43*100-100</f>
        <v>-35.36489152367615</v>
      </c>
      <c r="H43" s="39">
        <f>+'X - Cuadro 1'!H48/'X - Cuadro 1'!H43*100-100</f>
        <v>1.0843461991020433</v>
      </c>
      <c r="I43" s="39">
        <f>+'X - Cuadro 1'!I48/'X - Cuadro 1'!I43*100-100</f>
        <v>2.6786412462966496</v>
      </c>
      <c r="J43" s="39">
        <f>+'X - Cuadro 1'!J48/'X - Cuadro 1'!J43*100-100</f>
        <v>1.2919546564231297</v>
      </c>
      <c r="K43" s="39">
        <f>+'X - Cuadro 1'!K48/'X - Cuadro 1'!K43*100-100</f>
        <v>17.299928034614382</v>
      </c>
      <c r="L43" s="39">
        <f>+'X - Cuadro 1'!L48/'X - Cuadro 1'!L43*100-100</f>
        <v>-14.612141699072083</v>
      </c>
      <c r="M43" s="39">
        <f>+'X - Cuadro 1'!M48/'X - Cuadro 1'!M43*100-100</f>
        <v>5.5458866865958356</v>
      </c>
      <c r="N43" s="39">
        <f>+'X - Cuadro 1'!N48/'X - Cuadro 1'!N43*100-100</f>
        <v>26.89258312820948</v>
      </c>
      <c r="O43" s="39">
        <f>+'X - Cuadro 1'!O48/'X - Cuadro 1'!O43*100-100</f>
        <v>-9.2065122875475254</v>
      </c>
      <c r="P43" s="40">
        <f>+'X - Cuadro 1'!P48/'X - Cuadro 1'!P43*100-100</f>
        <v>5.2897645041819885</v>
      </c>
    </row>
    <row r="44" spans="2:16" x14ac:dyDescent="0.25">
      <c r="B44" s="35" t="s">
        <v>20</v>
      </c>
      <c r="C44" s="36">
        <f>+'X - Cuadro 1'!C49/'X - Cuadro 1'!C44*100-100</f>
        <v>24.521018007195238</v>
      </c>
      <c r="D44" s="36">
        <f>+'X - Cuadro 1'!D49/'X - Cuadro 1'!D44*100-100</f>
        <v>8.2891371428814864E-3</v>
      </c>
      <c r="E44" s="36">
        <f>+'X - Cuadro 1'!E49/'X - Cuadro 1'!E44*100-100</f>
        <v>3.0584892955969991</v>
      </c>
      <c r="F44" s="36">
        <f>+'X - Cuadro 1'!F49/'X - Cuadro 1'!F44*100-100</f>
        <v>7.0136529970372692</v>
      </c>
      <c r="G44" s="36">
        <f>+'X - Cuadro 1'!G49/'X - Cuadro 1'!G44*100-100</f>
        <v>-19.348112486045565</v>
      </c>
      <c r="H44" s="36">
        <f>+'X - Cuadro 1'!H49/'X - Cuadro 1'!H44*100-100</f>
        <v>2.2480722587345099</v>
      </c>
      <c r="I44" s="36">
        <f>+'X - Cuadro 1'!I49/'X - Cuadro 1'!I44*100-100</f>
        <v>9.8774131517819228</v>
      </c>
      <c r="J44" s="36">
        <f>+'X - Cuadro 1'!J49/'X - Cuadro 1'!J44*100-100</f>
        <v>-0.66813878703497664</v>
      </c>
      <c r="K44" s="36">
        <f>+'X - Cuadro 1'!K49/'X - Cuadro 1'!K44*100-100</f>
        <v>28.317449010240239</v>
      </c>
      <c r="L44" s="36">
        <f>+'X - Cuadro 1'!L49/'X - Cuadro 1'!L44*100-100</f>
        <v>-21.371311494713041</v>
      </c>
      <c r="M44" s="36">
        <f>+'X - Cuadro 1'!M49/'X - Cuadro 1'!M44*100-100</f>
        <v>5.1411367819351739</v>
      </c>
      <c r="N44" s="36">
        <f>+'X - Cuadro 1'!N49/'X - Cuadro 1'!N44*100-100</f>
        <v>26.12509148073579</v>
      </c>
      <c r="O44" s="36">
        <f>+'X - Cuadro 1'!O49/'X - Cuadro 1'!O44*100-100</f>
        <v>-8.9215500051286796</v>
      </c>
      <c r="P44" s="37">
        <f>+'X - Cuadro 1'!P49/'X - Cuadro 1'!P44*100-100</f>
        <v>10.102435104250219</v>
      </c>
    </row>
    <row r="45" spans="2:16" x14ac:dyDescent="0.25">
      <c r="B45" s="35" t="s">
        <v>21</v>
      </c>
      <c r="C45" s="36">
        <f>+'X - Cuadro 1'!C50/'X - Cuadro 1'!C45*100-100</f>
        <v>13.401001811921475</v>
      </c>
      <c r="D45" s="36">
        <f>+'X - Cuadro 1'!D50/'X - Cuadro 1'!D45*100-100</f>
        <v>2.7034139543061997E-2</v>
      </c>
      <c r="E45" s="36">
        <f>+'X - Cuadro 1'!E50/'X - Cuadro 1'!E45*100-100</f>
        <v>3.0066595521507793</v>
      </c>
      <c r="F45" s="36">
        <f>+'X - Cuadro 1'!F50/'X - Cuadro 1'!F45*100-100</f>
        <v>-0.54012369058979459</v>
      </c>
      <c r="G45" s="36">
        <f>+'X - Cuadro 1'!G50/'X - Cuadro 1'!G45*100-100</f>
        <v>-45.544671729471411</v>
      </c>
      <c r="H45" s="36">
        <f>+'X - Cuadro 1'!H50/'X - Cuadro 1'!H45*100-100</f>
        <v>-3.1400620701461435E-2</v>
      </c>
      <c r="I45" s="36">
        <f>+'X - Cuadro 1'!I50/'X - Cuadro 1'!I45*100-100</f>
        <v>-0.13962077007143137</v>
      </c>
      <c r="J45" s="36">
        <f>+'X - Cuadro 1'!J50/'X - Cuadro 1'!J45*100-100</f>
        <v>5.5070807271794706</v>
      </c>
      <c r="K45" s="36">
        <f>+'X - Cuadro 1'!K50/'X - Cuadro 1'!K45*100-100</f>
        <v>21.253051160244738</v>
      </c>
      <c r="L45" s="36">
        <f>+'X - Cuadro 1'!L50/'X - Cuadro 1'!L45*100-100</f>
        <v>-19.783437641982275</v>
      </c>
      <c r="M45" s="36">
        <f>+'X - Cuadro 1'!M50/'X - Cuadro 1'!M45*100-100</f>
        <v>9.4609559352960986</v>
      </c>
      <c r="N45" s="36">
        <f>+'X - Cuadro 1'!N50/'X - Cuadro 1'!N45*100-100</f>
        <v>21.554316488958492</v>
      </c>
      <c r="O45" s="36">
        <f>+'X - Cuadro 1'!O50/'X - Cuadro 1'!O45*100-100</f>
        <v>-20.390100223473269</v>
      </c>
      <c r="P45" s="37">
        <f>+'X - Cuadro 1'!P50/'X - Cuadro 1'!P45*100-100</f>
        <v>4.5939896501279662</v>
      </c>
    </row>
    <row r="46" spans="2:16" x14ac:dyDescent="0.25">
      <c r="B46" s="35" t="s">
        <v>22</v>
      </c>
      <c r="C46" s="36">
        <f>+'X - Cuadro 1'!C51/'X - Cuadro 1'!C46*100-100</f>
        <v>11.914353753894929</v>
      </c>
      <c r="D46" s="36">
        <f>+'X - Cuadro 1'!D51/'X - Cuadro 1'!D46*100-100</f>
        <v>-1.9588126959575618</v>
      </c>
      <c r="E46" s="36">
        <f>+'X - Cuadro 1'!E51/'X - Cuadro 1'!E46*100-100</f>
        <v>2.9218800134965761</v>
      </c>
      <c r="F46" s="36">
        <f>+'X - Cuadro 1'!F51/'X - Cuadro 1'!F46*100-100</f>
        <v>2.0891850200467985</v>
      </c>
      <c r="G46" s="36">
        <f>+'X - Cuadro 1'!G51/'X - Cuadro 1'!G46*100-100</f>
        <v>-53.212987600446439</v>
      </c>
      <c r="H46" s="36">
        <f>+'X - Cuadro 1'!H51/'X - Cuadro 1'!H46*100-100</f>
        <v>-0.38918725675884502</v>
      </c>
      <c r="I46" s="36">
        <f>+'X - Cuadro 1'!I51/'X - Cuadro 1'!I46*100-100</f>
        <v>2.5813551707644535</v>
      </c>
      <c r="J46" s="36">
        <f>+'X - Cuadro 1'!J51/'X - Cuadro 1'!J46*100-100</f>
        <v>5.3189572130503535</v>
      </c>
      <c r="K46" s="36">
        <f>+'X - Cuadro 1'!K51/'X - Cuadro 1'!K46*100-100</f>
        <v>-13.558764990687379</v>
      </c>
      <c r="L46" s="36">
        <f>+'X - Cuadro 1'!L51/'X - Cuadro 1'!L46*100-100</f>
        <v>-13.905645587468086</v>
      </c>
      <c r="M46" s="36">
        <f>+'X - Cuadro 1'!M51/'X - Cuadro 1'!M46*100-100</f>
        <v>-7.8957830073880189</v>
      </c>
      <c r="N46" s="36">
        <f>+'X - Cuadro 1'!N51/'X - Cuadro 1'!N46*100-100</f>
        <v>-10.105443552590259</v>
      </c>
      <c r="O46" s="36">
        <f>+'X - Cuadro 1'!O51/'X - Cuadro 1'!O46*100-100</f>
        <v>-0.29796494073444535</v>
      </c>
      <c r="P46" s="37">
        <f>+'X - Cuadro 1'!P51/'X - Cuadro 1'!P46*100-100</f>
        <v>0.26625888175968271</v>
      </c>
    </row>
    <row r="47" spans="2:16" x14ac:dyDescent="0.25">
      <c r="B47" s="35" t="s">
        <v>23</v>
      </c>
      <c r="C47" s="36">
        <f>+'X - Cuadro 1'!C52/'X - Cuadro 1'!C47*100-100</f>
        <v>-8.344948448421917</v>
      </c>
      <c r="D47" s="36">
        <f>+'X - Cuadro 1'!D52/'X - Cuadro 1'!D47*100-100</f>
        <v>-2.53863242810624</v>
      </c>
      <c r="E47" s="36">
        <f>+'X - Cuadro 1'!E52/'X - Cuadro 1'!E47*100-100</f>
        <v>4.7170177336175243</v>
      </c>
      <c r="F47" s="36">
        <f>+'X - Cuadro 1'!F52/'X - Cuadro 1'!F47*100-100</f>
        <v>11.360652541026269</v>
      </c>
      <c r="G47" s="36">
        <f>+'X - Cuadro 1'!G52/'X - Cuadro 1'!G47*100-100</f>
        <v>-26.700495856144727</v>
      </c>
      <c r="H47" s="36">
        <f>+'X - Cuadro 1'!H52/'X - Cuadro 1'!H47*100-100</f>
        <v>2.478951827718376</v>
      </c>
      <c r="I47" s="36">
        <f>+'X - Cuadro 1'!I52/'X - Cuadro 1'!I47*100-100</f>
        <v>-2.1970930253092718</v>
      </c>
      <c r="J47" s="36">
        <f>+'X - Cuadro 1'!J52/'X - Cuadro 1'!J47*100-100</f>
        <v>-4.0297443104528838</v>
      </c>
      <c r="K47" s="36">
        <f>+'X - Cuadro 1'!K52/'X - Cuadro 1'!K47*100-100</f>
        <v>38.99975707799598</v>
      </c>
      <c r="L47" s="36">
        <f>+'X - Cuadro 1'!L52/'X - Cuadro 1'!L47*100-100</f>
        <v>-2.8064978574408599</v>
      </c>
      <c r="M47" s="36">
        <f>+'X - Cuadro 1'!M52/'X - Cuadro 1'!M47*100-100</f>
        <v>15.956039713103436</v>
      </c>
      <c r="N47" s="36">
        <f>+'X - Cuadro 1'!N52/'X - Cuadro 1'!N47*100-100</f>
        <v>73.95466484076303</v>
      </c>
      <c r="O47" s="36">
        <f>+'X - Cuadro 1'!O52/'X - Cuadro 1'!O47*100-100</f>
        <v>-5.5654909638030858</v>
      </c>
      <c r="P47" s="37">
        <f>+'X - Cuadro 1'!P52/'X - Cuadro 1'!P47*100-100</f>
        <v>6.3273695973298061</v>
      </c>
    </row>
    <row r="48" spans="2:16" x14ac:dyDescent="0.25">
      <c r="B48" s="57">
        <v>2017</v>
      </c>
      <c r="C48" s="58">
        <f>+'X - Cuadro 1'!C53/'X - Cuadro 1'!C48*100-100</f>
        <v>16.967983539256906</v>
      </c>
      <c r="D48" s="58">
        <f>+'X - Cuadro 1'!D53/'X - Cuadro 1'!D48*100-100</f>
        <v>-3.10215808088941</v>
      </c>
      <c r="E48" s="58">
        <f>+'X - Cuadro 1'!E53/'X - Cuadro 1'!E48*100-100</f>
        <v>4.5478777897900216</v>
      </c>
      <c r="F48" s="58">
        <f>+'X - Cuadro 1'!F53/'X - Cuadro 1'!F48*100-100</f>
        <v>-10.891254983435999</v>
      </c>
      <c r="G48" s="58">
        <f>+'X - Cuadro 1'!G53/'X - Cuadro 1'!G48*100-100</f>
        <v>-6.1360387686086</v>
      </c>
      <c r="H48" s="58">
        <f>+'X - Cuadro 1'!H53/'X - Cuadro 1'!H48*100-100</f>
        <v>-4.0350551538088837</v>
      </c>
      <c r="I48" s="58">
        <f>+'X - Cuadro 1'!I53/'X - Cuadro 1'!I48*100-100</f>
        <v>1.0103525741076851</v>
      </c>
      <c r="J48" s="58">
        <f>+'X - Cuadro 1'!J53/'X - Cuadro 1'!J48*100-100</f>
        <v>-3.1020813789379105</v>
      </c>
      <c r="K48" s="58">
        <f>+'X - Cuadro 1'!K53/'X - Cuadro 1'!K48*100-100</f>
        <v>9.9228057198051971</v>
      </c>
      <c r="L48" s="58">
        <f>+'X - Cuadro 1'!L53/'X - Cuadro 1'!L48*100-100</f>
        <v>10.852858082055477</v>
      </c>
      <c r="M48" s="58">
        <f>+'X - Cuadro 1'!M53/'X - Cuadro 1'!M48*100-100</f>
        <v>10.224559222720004</v>
      </c>
      <c r="N48" s="58">
        <f>+'X - Cuadro 1'!N53/'X - Cuadro 1'!N48*100-100</f>
        <v>13.451536861501154</v>
      </c>
      <c r="O48" s="58">
        <f>+'X - Cuadro 1'!O53/'X - Cuadro 1'!O48*100-100</f>
        <v>-7.3374441434750963</v>
      </c>
      <c r="P48" s="59">
        <f>+'X - Cuadro 1'!P53/'X - Cuadro 1'!P48*100-100</f>
        <v>5.4487593066848206</v>
      </c>
    </row>
    <row r="49" spans="2:16" x14ac:dyDescent="0.25">
      <c r="B49" s="49" t="s">
        <v>20</v>
      </c>
      <c r="C49" s="50">
        <f>+'X - Cuadro 1'!C54/'X - Cuadro 1'!C49*100-100</f>
        <v>14.786895839014804</v>
      </c>
      <c r="D49" s="50">
        <f>+'X - Cuadro 1'!D54/'X - Cuadro 1'!D49*100-100</f>
        <v>-2.0935163041480394</v>
      </c>
      <c r="E49" s="50">
        <f>+'X - Cuadro 1'!E54/'X - Cuadro 1'!E49*100-100</f>
        <v>23.47754013287566</v>
      </c>
      <c r="F49" s="50">
        <f>+'X - Cuadro 1'!F54/'X - Cuadro 1'!F49*100-100</f>
        <v>3.1149492773329399</v>
      </c>
      <c r="G49" s="50">
        <f>+'X - Cuadro 1'!G54/'X - Cuadro 1'!G49*100-100</f>
        <v>-27.055408520447372</v>
      </c>
      <c r="H49" s="50">
        <f>+'X - Cuadro 1'!H54/'X - Cuadro 1'!H49*100-100</f>
        <v>3.2688350597692732</v>
      </c>
      <c r="I49" s="50">
        <f>+'X - Cuadro 1'!I54/'X - Cuadro 1'!I49*100-100</f>
        <v>-4.0012651061301483</v>
      </c>
      <c r="J49" s="50">
        <f>+'X - Cuadro 1'!J54/'X - Cuadro 1'!J49*100-100</f>
        <v>4.7388459647680605</v>
      </c>
      <c r="K49" s="50">
        <f>+'X - Cuadro 1'!K54/'X - Cuadro 1'!K49*100-100</f>
        <v>8.2427298493005026</v>
      </c>
      <c r="L49" s="50">
        <f>+'X - Cuadro 1'!L54/'X - Cuadro 1'!L49*100-100</f>
        <v>10.852968572635163</v>
      </c>
      <c r="M49" s="50">
        <f>+'X - Cuadro 1'!M54/'X - Cuadro 1'!M49*100-100</f>
        <v>14.838717536194281</v>
      </c>
      <c r="N49" s="50">
        <f>+'X - Cuadro 1'!N54/'X - Cuadro 1'!N49*100-100</f>
        <v>-1.3219906312563552</v>
      </c>
      <c r="O49" s="50">
        <f>+'X - Cuadro 1'!O54/'X - Cuadro 1'!O49*100-100</f>
        <v>5.8942279916162903</v>
      </c>
      <c r="P49" s="51">
        <f>+'X - Cuadro 1'!P54/'X - Cuadro 1'!P49*100-100</f>
        <v>4.2206397184297657</v>
      </c>
    </row>
    <row r="50" spans="2:16" x14ac:dyDescent="0.25">
      <c r="B50" s="49" t="s">
        <v>21</v>
      </c>
      <c r="C50" s="50">
        <f>+'X - Cuadro 1'!C55/'X - Cuadro 1'!C50*100-100</f>
        <v>27.905362083886914</v>
      </c>
      <c r="D50" s="50">
        <f>+'X - Cuadro 1'!D55/'X - Cuadro 1'!D50*100-100</f>
        <v>0.62272049055130196</v>
      </c>
      <c r="E50" s="50">
        <f>+'X - Cuadro 1'!E55/'X - Cuadro 1'!E50*100-100</f>
        <v>13.999986796393785</v>
      </c>
      <c r="F50" s="50">
        <f>+'X - Cuadro 1'!F55/'X - Cuadro 1'!F50*100-100</f>
        <v>-3.5591017625360166</v>
      </c>
      <c r="G50" s="50">
        <f>+'X - Cuadro 1'!G55/'X - Cuadro 1'!G50*100-100</f>
        <v>-81.522964888472643</v>
      </c>
      <c r="H50" s="50">
        <f>+'X - Cuadro 1'!H55/'X - Cuadro 1'!H50*100-100</f>
        <v>1.24067280572757</v>
      </c>
      <c r="I50" s="50">
        <f>+'X - Cuadro 1'!I55/'X - Cuadro 1'!I50*100-100</f>
        <v>6.9770615114015015</v>
      </c>
      <c r="J50" s="50">
        <f>+'X - Cuadro 1'!J55/'X - Cuadro 1'!J50*100-100</f>
        <v>4.7685553628255661</v>
      </c>
      <c r="K50" s="50">
        <f>+'X - Cuadro 1'!K55/'X - Cuadro 1'!K50*100-100</f>
        <v>21.192884690287528</v>
      </c>
      <c r="L50" s="50">
        <f>+'X - Cuadro 1'!L55/'X - Cuadro 1'!L50*100-100</f>
        <v>10.852855702508762</v>
      </c>
      <c r="M50" s="50">
        <f>+'X - Cuadro 1'!M55/'X - Cuadro 1'!M50*100-100</f>
        <v>13.238452184769983</v>
      </c>
      <c r="N50" s="50">
        <f>+'X - Cuadro 1'!N55/'X - Cuadro 1'!N50*100-100</f>
        <v>37.647475747030938</v>
      </c>
      <c r="O50" s="50">
        <f>+'X - Cuadro 1'!O55/'X - Cuadro 1'!O50*100-100</f>
        <v>-3.1428745393727269</v>
      </c>
      <c r="P50" s="51">
        <f>+'X - Cuadro 1'!P55/'X - Cuadro 1'!P50*100-100</f>
        <v>13.045071769885254</v>
      </c>
    </row>
    <row r="51" spans="2:16" x14ac:dyDescent="0.25">
      <c r="B51" s="49" t="s">
        <v>22</v>
      </c>
      <c r="C51" s="50">
        <f>+'X - Cuadro 1'!C56/'X - Cuadro 1'!C51*100-100</f>
        <v>3.9458467426664043</v>
      </c>
      <c r="D51" s="50">
        <f>+'X - Cuadro 1'!D56/'X - Cuadro 1'!D51*100-100</f>
        <v>-6.5282245693886267</v>
      </c>
      <c r="E51" s="50">
        <f>+'X - Cuadro 1'!E56/'X - Cuadro 1'!E51*100-100</f>
        <v>10.646045956922961</v>
      </c>
      <c r="F51" s="50">
        <f>+'X - Cuadro 1'!F56/'X - Cuadro 1'!F51*100-100</f>
        <v>-17.798087333199916</v>
      </c>
      <c r="G51" s="50">
        <f>+'X - Cuadro 1'!G56/'X - Cuadro 1'!G51*100-100</f>
        <v>55.320506759950831</v>
      </c>
      <c r="H51" s="50">
        <f>+'X - Cuadro 1'!H56/'X - Cuadro 1'!H51*100-100</f>
        <v>-6.8994961148310665</v>
      </c>
      <c r="I51" s="50">
        <f>+'X - Cuadro 1'!I56/'X - Cuadro 1'!I51*100-100</f>
        <v>1.9769687986892706</v>
      </c>
      <c r="J51" s="50">
        <f>+'X - Cuadro 1'!J56/'X - Cuadro 1'!J51*100-100</f>
        <v>-16.150732680813022</v>
      </c>
      <c r="K51" s="50">
        <f>+'X - Cuadro 1'!K56/'X - Cuadro 1'!K51*100-100</f>
        <v>44.278312727849112</v>
      </c>
      <c r="L51" s="50">
        <f>+'X - Cuadro 1'!L56/'X - Cuadro 1'!L51*100-100</f>
        <v>10.852943143909982</v>
      </c>
      <c r="M51" s="50">
        <f>+'X - Cuadro 1'!M56/'X - Cuadro 1'!M51*100-100</f>
        <v>24.385073081528546</v>
      </c>
      <c r="N51" s="50">
        <f>+'X - Cuadro 1'!N56/'X - Cuadro 1'!N51*100-100</f>
        <v>46.131698662596619</v>
      </c>
      <c r="O51" s="50">
        <f>+'X - Cuadro 1'!O56/'X - Cuadro 1'!O51*100-100</f>
        <v>-9.137050562966607</v>
      </c>
      <c r="P51" s="51">
        <f>+'X - Cuadro 1'!P56/'X - Cuadro 1'!P51*100-100</f>
        <v>8.3357241060547267</v>
      </c>
    </row>
    <row r="52" spans="2:16" x14ac:dyDescent="0.25">
      <c r="B52" s="49" t="s">
        <v>23</v>
      </c>
      <c r="C52" s="50">
        <f>+'X - Cuadro 1'!C57/'X - Cuadro 1'!C52*100-100</f>
        <v>27.040323043982156</v>
      </c>
      <c r="D52" s="50">
        <f>+'X - Cuadro 1'!D57/'X - Cuadro 1'!D52*100-100</f>
        <v>-4.642766726150569</v>
      </c>
      <c r="E52" s="50">
        <f>+'X - Cuadro 1'!E57/'X - Cuadro 1'!E52*100-100</f>
        <v>-17.067608116573766</v>
      </c>
      <c r="F52" s="50">
        <f>+'X - Cuadro 1'!F57/'X - Cuadro 1'!F52*100-100</f>
        <v>-23.702451825117237</v>
      </c>
      <c r="G52" s="50">
        <f>+'X - Cuadro 1'!G57/'X - Cuadro 1'!G52*100-100</f>
        <v>31.387604410700504</v>
      </c>
      <c r="H52" s="50">
        <f>+'X - Cuadro 1'!H57/'X - Cuadro 1'!H52*100-100</f>
        <v>-12.62585557866727</v>
      </c>
      <c r="I52" s="50">
        <f>+'X - Cuadro 1'!I57/'X - Cuadro 1'!I52*100-100</f>
        <v>0.96802488215530502</v>
      </c>
      <c r="J52" s="50">
        <f>+'X - Cuadro 1'!J57/'X - Cuadro 1'!J52*100-100</f>
        <v>-6.9832915887257911</v>
      </c>
      <c r="K52" s="50">
        <f>+'X - Cuadro 1'!K57/'X - Cuadro 1'!K52*100-100</f>
        <v>-22.192594909756039</v>
      </c>
      <c r="L52" s="50">
        <f>+'X - Cuadro 1'!L57/'X - Cuadro 1'!L52*100-100</f>
        <v>10.852691427682302</v>
      </c>
      <c r="M52" s="50">
        <f>+'X - Cuadro 1'!M57/'X - Cuadro 1'!M52*100-100</f>
        <v>-8.5082605080508671</v>
      </c>
      <c r="N52" s="50">
        <f>+'X - Cuadro 1'!N57/'X - Cuadro 1'!N52*100-100</f>
        <v>-13.253124057229954</v>
      </c>
      <c r="O52" s="50">
        <f>+'X - Cuadro 1'!O57/'X - Cuadro 1'!O52*100-100</f>
        <v>-20.089983186741534</v>
      </c>
      <c r="P52" s="51">
        <f>+'X - Cuadro 1'!P57/'X - Cuadro 1'!P52*100-100</f>
        <v>-2.8032167404986126</v>
      </c>
    </row>
    <row r="53" spans="2:16" x14ac:dyDescent="0.25">
      <c r="B53" s="38">
        <v>2018</v>
      </c>
      <c r="C53" s="39">
        <f>+'X - Cuadro 1'!C58/'X - Cuadro 1'!C53*100-100</f>
        <v>0.13119112598789684</v>
      </c>
      <c r="D53" s="39">
        <f>+'X - Cuadro 1'!D58/'X - Cuadro 1'!D53*100-100</f>
        <v>3.9607349788807227</v>
      </c>
      <c r="E53" s="39">
        <f>+'X - Cuadro 1'!E58/'X - Cuadro 1'!E53*100-100</f>
        <v>2.8425687088068514</v>
      </c>
      <c r="F53" s="39">
        <f>+'X - Cuadro 1'!F58/'X - Cuadro 1'!F53*100-100</f>
        <v>1.4498092189419367</v>
      </c>
      <c r="G53" s="39">
        <f>+'X - Cuadro 1'!G58/'X - Cuadro 1'!G53*100-100</f>
        <v>-0.43704886775867635</v>
      </c>
      <c r="H53" s="39">
        <f>+'X - Cuadro 1'!H58/'X - Cuadro 1'!H53*100-100</f>
        <v>3.0304100615294232</v>
      </c>
      <c r="I53" s="39">
        <f>+'X - Cuadro 1'!I58/'X - Cuadro 1'!I53*100-100</f>
        <v>1.499960418899974</v>
      </c>
      <c r="J53" s="39">
        <f>+'X - Cuadro 1'!J58/'X - Cuadro 1'!J53*100-100</f>
        <v>16.217964757894038</v>
      </c>
      <c r="K53" s="39">
        <f>+'X - Cuadro 1'!K58/'X - Cuadro 1'!K53*100-100</f>
        <v>-12.12901149476852</v>
      </c>
      <c r="L53" s="39">
        <f>+'X - Cuadro 1'!L58/'X - Cuadro 1'!L53*100-100</f>
        <v>3.8608758764663094</v>
      </c>
      <c r="M53" s="39">
        <f>+'X - Cuadro 1'!M58/'X - Cuadro 1'!M53*100-100</f>
        <v>-0.11989942246397334</v>
      </c>
      <c r="N53" s="39">
        <f>+'X - Cuadro 1'!N58/'X - Cuadro 1'!N53*100-100</f>
        <v>27.142218063006425</v>
      </c>
      <c r="O53" s="39">
        <f>+'X - Cuadro 1'!O58/'X - Cuadro 1'!O53*100-100</f>
        <v>2.8294686443237822</v>
      </c>
      <c r="P53" s="40">
        <f>+'X - Cuadro 1'!P58/'X - Cuadro 1'!P53*100-100</f>
        <v>2.9677516482063453</v>
      </c>
    </row>
    <row r="54" spans="2:16" x14ac:dyDescent="0.25">
      <c r="B54" s="35" t="s">
        <v>20</v>
      </c>
      <c r="C54" s="36">
        <f>+'X - Cuadro 1'!C59/'X - Cuadro 1'!C54*100-100</f>
        <v>-0.21244128175251831</v>
      </c>
      <c r="D54" s="36">
        <f>+'X - Cuadro 1'!D59/'X - Cuadro 1'!D54*100-100</f>
        <v>2.2708890031283318</v>
      </c>
      <c r="E54" s="36">
        <f>+'X - Cuadro 1'!E59/'X - Cuadro 1'!E54*100-100</f>
        <v>7.2047227129745437</v>
      </c>
      <c r="F54" s="36">
        <f>+'X - Cuadro 1'!F59/'X - Cuadro 1'!F54*100-100</f>
        <v>-14.195901187397581</v>
      </c>
      <c r="G54" s="36">
        <f>+'X - Cuadro 1'!G59/'X - Cuadro 1'!G54*100-100</f>
        <v>11.349652220438756</v>
      </c>
      <c r="H54" s="36">
        <f>+'X - Cuadro 1'!H59/'X - Cuadro 1'!H54*100-100</f>
        <v>-1.5387822368327591</v>
      </c>
      <c r="I54" s="36">
        <f>+'X - Cuadro 1'!I59/'X - Cuadro 1'!I54*100-100</f>
        <v>4.6391291280986451</v>
      </c>
      <c r="J54" s="36">
        <f>+'X - Cuadro 1'!J59/'X - Cuadro 1'!J54*100-100</f>
        <v>21.755035460369257</v>
      </c>
      <c r="K54" s="36">
        <f>+'X - Cuadro 1'!K59/'X - Cuadro 1'!K54*100-100</f>
        <v>-15.105139509315521</v>
      </c>
      <c r="L54" s="36">
        <f>+'X - Cuadro 1'!L59/'X - Cuadro 1'!L54*100-100</f>
        <v>4.8109111443138488</v>
      </c>
      <c r="M54" s="36">
        <f>+'X - Cuadro 1'!M59/'X - Cuadro 1'!M54*100-100</f>
        <v>-4.5995541629562098</v>
      </c>
      <c r="N54" s="36">
        <f>+'X - Cuadro 1'!N59/'X - Cuadro 1'!N54*100-100</f>
        <v>20.068600273403064</v>
      </c>
      <c r="O54" s="36">
        <f>+'X - Cuadro 1'!O59/'X - Cuadro 1'!O54*100-100</f>
        <v>-2.2229433932386939</v>
      </c>
      <c r="P54" s="37">
        <f>+'X - Cuadro 1'!P59/'X - Cuadro 1'!P54*100-100</f>
        <v>1.5167314401883516</v>
      </c>
    </row>
    <row r="55" spans="2:16" x14ac:dyDescent="0.25">
      <c r="B55" s="35" t="s">
        <v>21</v>
      </c>
      <c r="C55" s="36">
        <f>+'X - Cuadro 1'!C60/'X - Cuadro 1'!C55*100-100</f>
        <v>-8.4739541858171066</v>
      </c>
      <c r="D55" s="36">
        <f>+'X - Cuadro 1'!D60/'X - Cuadro 1'!D55*100-100</f>
        <v>4.2276493218480056</v>
      </c>
      <c r="E55" s="36">
        <f>+'X - Cuadro 1'!E60/'X - Cuadro 1'!E55*100-100</f>
        <v>0.48742873103262241</v>
      </c>
      <c r="F55" s="36">
        <f>+'X - Cuadro 1'!F60/'X - Cuadro 1'!F55*100-100</f>
        <v>-4.4823878130234789</v>
      </c>
      <c r="G55" s="36">
        <f>+'X - Cuadro 1'!G60/'X - Cuadro 1'!G55*100-100</f>
        <v>7.9548981069618208</v>
      </c>
      <c r="H55" s="36">
        <f>+'X - Cuadro 1'!H60/'X - Cuadro 1'!H55*100-100</f>
        <v>1.0582865013737432</v>
      </c>
      <c r="I55" s="36">
        <f>+'X - Cuadro 1'!I60/'X - Cuadro 1'!I55*100-100</f>
        <v>5.6146013318691956</v>
      </c>
      <c r="J55" s="36">
        <f>+'X - Cuadro 1'!J60/'X - Cuadro 1'!J55*100-100</f>
        <v>-4.9444625305015535</v>
      </c>
      <c r="K55" s="36">
        <f>+'X - Cuadro 1'!K60/'X - Cuadro 1'!K55*100-100</f>
        <v>-13.990367027005846</v>
      </c>
      <c r="L55" s="36">
        <f>+'X - Cuadro 1'!L60/'X - Cuadro 1'!L55*100-100</f>
        <v>6.8873087973291689</v>
      </c>
      <c r="M55" s="36">
        <f>+'X - Cuadro 1'!M60/'X - Cuadro 1'!M55*100-100</f>
        <v>0.73500875967444301</v>
      </c>
      <c r="N55" s="36">
        <f>+'X - Cuadro 1'!N60/'X - Cuadro 1'!N55*100-100</f>
        <v>23.574951354934996</v>
      </c>
      <c r="O55" s="36">
        <f>+'X - Cuadro 1'!O60/'X - Cuadro 1'!O55*100-100</f>
        <v>6.113314742822709</v>
      </c>
      <c r="P55" s="37">
        <f>+'X - Cuadro 1'!P60/'X - Cuadro 1'!P55*100-100</f>
        <v>2.4355550156325307</v>
      </c>
    </row>
    <row r="56" spans="2:16" x14ac:dyDescent="0.25">
      <c r="B56" s="35" t="s">
        <v>22</v>
      </c>
      <c r="C56" s="36">
        <f>+'X - Cuadro 1'!C61/'X - Cuadro 1'!C56*100-100</f>
        <v>1.5887194805748237</v>
      </c>
      <c r="D56" s="36">
        <f>+'X - Cuadro 1'!D61/'X - Cuadro 1'!D56*100-100</f>
        <v>8.0572355231224577</v>
      </c>
      <c r="E56" s="36">
        <f>+'X - Cuadro 1'!E61/'X - Cuadro 1'!E56*100-100</f>
        <v>3.2147217566924411</v>
      </c>
      <c r="F56" s="36">
        <f>+'X - Cuadro 1'!F61/'X - Cuadro 1'!F56*100-100</f>
        <v>11.387665102757111</v>
      </c>
      <c r="G56" s="36">
        <f>+'X - Cuadro 1'!G61/'X - Cuadro 1'!G56*100-100</f>
        <v>-2.4896139272290156</v>
      </c>
      <c r="H56" s="36">
        <f>+'X - Cuadro 1'!H61/'X - Cuadro 1'!H56*100-100</f>
        <v>7.9379423612785445</v>
      </c>
      <c r="I56" s="36">
        <f>+'X - Cuadro 1'!I61/'X - Cuadro 1'!I56*100-100</f>
        <v>0.85737348431112537</v>
      </c>
      <c r="J56" s="36">
        <f>+'X - Cuadro 1'!J61/'X - Cuadro 1'!J56*100-100</f>
        <v>24.25175081860236</v>
      </c>
      <c r="K56" s="36">
        <f>+'X - Cuadro 1'!K61/'X - Cuadro 1'!K56*100-100</f>
        <v>-11.502379492489368</v>
      </c>
      <c r="L56" s="36">
        <f>+'X - Cuadro 1'!L61/'X - Cuadro 1'!L56*100-100</f>
        <v>8.5470511532235633</v>
      </c>
      <c r="M56" s="36">
        <f>+'X - Cuadro 1'!M61/'X - Cuadro 1'!M56*100-100</f>
        <v>4.8121192910161881</v>
      </c>
      <c r="N56" s="36">
        <f>+'X - Cuadro 1'!N61/'X - Cuadro 1'!N56*100-100</f>
        <v>51.507916952209087</v>
      </c>
      <c r="O56" s="36">
        <f>+'X - Cuadro 1'!O61/'X - Cuadro 1'!O56*100-100</f>
        <v>-0.38617366532700714</v>
      </c>
      <c r="P56" s="37">
        <f>+'X - Cuadro 1'!P61/'X - Cuadro 1'!P56*100-100</f>
        <v>6.51305361799173</v>
      </c>
    </row>
    <row r="57" spans="2:16" x14ac:dyDescent="0.25">
      <c r="B57" s="35" t="s">
        <v>23</v>
      </c>
      <c r="C57" s="36">
        <f>+'X - Cuadro 1'!C62/'X - Cuadro 1'!C57*100-100</f>
        <v>8.4650104820096885</v>
      </c>
      <c r="D57" s="36">
        <f>+'X - Cuadro 1'!D62/'X - Cuadro 1'!D57*100-100</f>
        <v>1.5434549670706872</v>
      </c>
      <c r="E57" s="36">
        <f>+'X - Cuadro 1'!E62/'X - Cuadro 1'!E57*100-100</f>
        <v>0.91157021548087869</v>
      </c>
      <c r="F57" s="36">
        <f>+'X - Cuadro 1'!F62/'X - Cuadro 1'!F57*100-100</f>
        <v>17.048741463244795</v>
      </c>
      <c r="G57" s="36">
        <f>+'X - Cuadro 1'!G62/'X - Cuadro 1'!G57*100-100</f>
        <v>-6.5161175888497951</v>
      </c>
      <c r="H57" s="36">
        <f>+'X - Cuadro 1'!H62/'X - Cuadro 1'!H57*100-100</f>
        <v>5.1823008294729505</v>
      </c>
      <c r="I57" s="36">
        <f>+'X - Cuadro 1'!I62/'X - Cuadro 1'!I57*100-100</f>
        <v>-4.7458133882672655</v>
      </c>
      <c r="J57" s="36">
        <f>+'X - Cuadro 1'!J62/'X - Cuadro 1'!J57*100-100</f>
        <v>28.379416282642097</v>
      </c>
      <c r="K57" s="36">
        <f>+'X - Cuadro 1'!K62/'X - Cuadro 1'!K57*100-100</f>
        <v>-7.4538959497081123</v>
      </c>
      <c r="L57" s="36">
        <f>+'X - Cuadro 1'!L62/'X - Cuadro 1'!L57*100-100</f>
        <v>-3.6613988421217414</v>
      </c>
      <c r="M57" s="36">
        <f>+'X - Cuadro 1'!M62/'X - Cuadro 1'!M57*100-100</f>
        <v>-1.8070095666370491</v>
      </c>
      <c r="N57" s="36">
        <f>+'X - Cuadro 1'!N62/'X - Cuadro 1'!N57*100-100</f>
        <v>12.620138435377186</v>
      </c>
      <c r="O57" s="36">
        <f>+'X - Cuadro 1'!O62/'X - Cuadro 1'!O57*100-100</f>
        <v>8.1509734650146157</v>
      </c>
      <c r="P57" s="37">
        <f>+'X - Cuadro 1'!P62/'X - Cuadro 1'!P57*100-100</f>
        <v>1.3913467532970003</v>
      </c>
    </row>
    <row r="58" spans="2:16" x14ac:dyDescent="0.25">
      <c r="B58" s="57">
        <v>2019</v>
      </c>
      <c r="C58" s="58">
        <f>+'X - Cuadro 1'!C63/'X - Cuadro 1'!C58*100-100</f>
        <v>-0.1465250165733778</v>
      </c>
      <c r="D58" s="58">
        <f>+'X - Cuadro 1'!D63/'X - Cuadro 1'!D58*100-100</f>
        <v>4.138236076536856</v>
      </c>
      <c r="E58" s="58">
        <f>+'X - Cuadro 1'!E63/'X - Cuadro 1'!E58*100-100</f>
        <v>7.3346847755007616</v>
      </c>
      <c r="F58" s="58">
        <f>+'X - Cuadro 1'!F63/'X - Cuadro 1'!F58*100-100</f>
        <v>2.7700564338400966</v>
      </c>
      <c r="G58" s="58">
        <f>+'X - Cuadro 1'!G63/'X - Cuadro 1'!G58*100-100</f>
        <v>6.2247148162886106</v>
      </c>
      <c r="H58" s="58">
        <f>+'X - Cuadro 1'!H63/'X - Cuadro 1'!H58*100-100</f>
        <v>4.4071038657567101</v>
      </c>
      <c r="I58" s="58">
        <f>+'X - Cuadro 1'!I63/'X - Cuadro 1'!I58*100-100</f>
        <v>-0.82642883074151996</v>
      </c>
      <c r="J58" s="58">
        <f>+'X - Cuadro 1'!J63/'X - Cuadro 1'!J58*100-100</f>
        <v>-2.7445584800402827</v>
      </c>
      <c r="K58" s="58">
        <f>+'X - Cuadro 1'!K63/'X - Cuadro 1'!K58*100-100</f>
        <v>41.661370080177846</v>
      </c>
      <c r="L58" s="58">
        <f>+'X - Cuadro 1'!L63/'X - Cuadro 1'!L58*100-100</f>
        <v>1.4760270611134558</v>
      </c>
      <c r="M58" s="58">
        <f>+'X - Cuadro 1'!M63/'X - Cuadro 1'!M58*100-100</f>
        <v>0.33386131002521324</v>
      </c>
      <c r="N58" s="58">
        <f>+'X - Cuadro 1'!N63/'X - Cuadro 1'!N58*100-100</f>
        <v>-14.581945474866558</v>
      </c>
      <c r="O58" s="58">
        <f>+'X - Cuadro 1'!O63/'X - Cuadro 1'!O58*100-100</f>
        <v>-17.186504376371019</v>
      </c>
      <c r="P58" s="59">
        <f>+'X - Cuadro 1'!P63/'X - Cuadro 1'!P58*100-100</f>
        <v>-0.75272979005036689</v>
      </c>
    </row>
    <row r="59" spans="2:16" x14ac:dyDescent="0.25">
      <c r="B59" s="49" t="s">
        <v>20</v>
      </c>
      <c r="C59" s="50">
        <f>+'X - Cuadro 1'!C64/'X - Cuadro 1'!C59*100-100</f>
        <v>7.2657598472728893</v>
      </c>
      <c r="D59" s="50">
        <f>+'X - Cuadro 1'!D64/'X - Cuadro 1'!D59*100-100</f>
        <v>2.4426312755620074</v>
      </c>
      <c r="E59" s="50">
        <f>+'X - Cuadro 1'!E64/'X - Cuadro 1'!E59*100-100</f>
        <v>-4.7649289226523166</v>
      </c>
      <c r="F59" s="50">
        <f>+'X - Cuadro 1'!F64/'X - Cuadro 1'!F59*100-100</f>
        <v>8.7558698108446436</v>
      </c>
      <c r="G59" s="50">
        <f>+'X - Cuadro 1'!G64/'X - Cuadro 1'!G59*100-100</f>
        <v>8.7452699861853489</v>
      </c>
      <c r="H59" s="50">
        <f>+'X - Cuadro 1'!H64/'X - Cuadro 1'!H59*100-100</f>
        <v>2.600456845818357</v>
      </c>
      <c r="I59" s="50">
        <f>+'X - Cuadro 1'!I64/'X - Cuadro 1'!I59*100-100</f>
        <v>-4.5000026478433313</v>
      </c>
      <c r="J59" s="50">
        <f>+'X - Cuadro 1'!J64/'X - Cuadro 1'!J59*100-100</f>
        <v>-11.052449118144139</v>
      </c>
      <c r="K59" s="50">
        <f>+'X - Cuadro 1'!K64/'X - Cuadro 1'!K59*100-100</f>
        <v>45.863385114864599</v>
      </c>
      <c r="L59" s="50">
        <f>+'X - Cuadro 1'!L64/'X - Cuadro 1'!L59*100-100</f>
        <v>-5.1734493701069653</v>
      </c>
      <c r="M59" s="50">
        <f>+'X - Cuadro 1'!M64/'X - Cuadro 1'!M59*100-100</f>
        <v>3.9705679099970581</v>
      </c>
      <c r="N59" s="50">
        <f>+'X - Cuadro 1'!N64/'X - Cuadro 1'!N59*100-100</f>
        <v>-21.825017506811335</v>
      </c>
      <c r="O59" s="50">
        <f>+'X - Cuadro 1'!O64/'X - Cuadro 1'!O59*100-100</f>
        <v>-16.318395631250922</v>
      </c>
      <c r="P59" s="51">
        <f>+'X - Cuadro 1'!P64/'X - Cuadro 1'!P59*100-100</f>
        <v>-0.73142937353514981</v>
      </c>
    </row>
    <row r="60" spans="2:16" x14ac:dyDescent="0.25">
      <c r="B60" s="49" t="s">
        <v>21</v>
      </c>
      <c r="C60" s="50">
        <f>+'X - Cuadro 1'!C65/'X - Cuadro 1'!C60*100-100</f>
        <v>11.728825136374937</v>
      </c>
      <c r="D60" s="50">
        <f>+'X - Cuadro 1'!D65/'X - Cuadro 1'!D60*100-100</f>
        <v>-1.4804283053947387</v>
      </c>
      <c r="E60" s="50">
        <f>+'X - Cuadro 1'!E65/'X - Cuadro 1'!E60*100-100</f>
        <v>12.58999646685875</v>
      </c>
      <c r="F60" s="50">
        <f>+'X - Cuadro 1'!F65/'X - Cuadro 1'!F60*100-100</f>
        <v>-1.1375746878078132</v>
      </c>
      <c r="G60" s="50">
        <f>+'X - Cuadro 1'!G65/'X - Cuadro 1'!G60*100-100</f>
        <v>2.3668072058259781</v>
      </c>
      <c r="H60" s="50">
        <f>+'X - Cuadro 1'!H65/'X - Cuadro 1'!H60*100-100</f>
        <v>1.2373321620432307</v>
      </c>
      <c r="I60" s="50">
        <f>+'X - Cuadro 1'!I65/'X - Cuadro 1'!I60*100-100</f>
        <v>3.9999980299700582</v>
      </c>
      <c r="J60" s="50">
        <f>+'X - Cuadro 1'!J65/'X - Cuadro 1'!J60*100-100</f>
        <v>-6.8453652732741688</v>
      </c>
      <c r="K60" s="50">
        <f>+'X - Cuadro 1'!K65/'X - Cuadro 1'!K60*100-100</f>
        <v>44.523166792560318</v>
      </c>
      <c r="L60" s="50">
        <f>+'X - Cuadro 1'!L65/'X - Cuadro 1'!L60*100-100</f>
        <v>3.8431890760929548</v>
      </c>
      <c r="M60" s="50">
        <f>+'X - Cuadro 1'!M65/'X - Cuadro 1'!M60*100-100</f>
        <v>4.0081133562271987</v>
      </c>
      <c r="N60" s="50">
        <f>+'X - Cuadro 1'!N65/'X - Cuadro 1'!N60*100-100</f>
        <v>-13.58411002734023</v>
      </c>
      <c r="O60" s="50">
        <f>+'X - Cuadro 1'!O65/'X - Cuadro 1'!O60*100-100</f>
        <v>-16.034500521269763</v>
      </c>
      <c r="P60" s="51">
        <f>+'X - Cuadro 1'!P65/'X - Cuadro 1'!P60*100-100</f>
        <v>3.0901258672650016</v>
      </c>
    </row>
    <row r="61" spans="2:16" x14ac:dyDescent="0.25">
      <c r="B61" s="49" t="s">
        <v>22</v>
      </c>
      <c r="C61" s="50">
        <f>+'X - Cuadro 1'!C66/'X - Cuadro 1'!C61*100-100</f>
        <v>-11.951864972776434</v>
      </c>
      <c r="D61" s="50">
        <f>+'X - Cuadro 1'!D66/'X - Cuadro 1'!D61*100-100</f>
        <v>6.5690639565690816</v>
      </c>
      <c r="E61" s="50">
        <f>+'X - Cuadro 1'!E66/'X - Cuadro 1'!E61*100-100</f>
        <v>13.431214682876174</v>
      </c>
      <c r="F61" s="50">
        <f>+'X - Cuadro 1'!F66/'X - Cuadro 1'!F61*100-100</f>
        <v>7.1416155183786572</v>
      </c>
      <c r="G61" s="50">
        <f>+'X - Cuadro 1'!G66/'X - Cuadro 1'!G61*100-100</f>
        <v>-0.28715451722145247</v>
      </c>
      <c r="H61" s="50">
        <f>+'X - Cuadro 1'!H66/'X - Cuadro 1'!H61*100-100</f>
        <v>7.9778907220181594</v>
      </c>
      <c r="I61" s="50">
        <f>+'X - Cuadro 1'!I66/'X - Cuadro 1'!I61*100-100</f>
        <v>-1.5804891254862099</v>
      </c>
      <c r="J61" s="50">
        <f>+'X - Cuadro 1'!J66/'X - Cuadro 1'!J61*100-100</f>
        <v>11.682431980943292</v>
      </c>
      <c r="K61" s="50">
        <f>+'X - Cuadro 1'!K66/'X - Cuadro 1'!K61*100-100</f>
        <v>44.976925738741016</v>
      </c>
      <c r="L61" s="50">
        <f>+'X - Cuadro 1'!L66/'X - Cuadro 1'!L61*100-100</f>
        <v>8.918946355800017E-2</v>
      </c>
      <c r="M61" s="50">
        <f>+'X - Cuadro 1'!M66/'X - Cuadro 1'!M61*100-100</f>
        <v>-2.2830119234681092</v>
      </c>
      <c r="N61" s="50">
        <f>+'X - Cuadro 1'!N66/'X - Cuadro 1'!N61*100-100</f>
        <v>-15.635578833303228</v>
      </c>
      <c r="O61" s="50">
        <f>+'X - Cuadro 1'!O66/'X - Cuadro 1'!O61*100-100</f>
        <v>-19.049886456084522</v>
      </c>
      <c r="P61" s="51">
        <f>+'X - Cuadro 1'!P66/'X - Cuadro 1'!P61*100-100</f>
        <v>-3.3834252904155875</v>
      </c>
    </row>
    <row r="62" spans="2:16" x14ac:dyDescent="0.25">
      <c r="B62" s="49" t="s">
        <v>23</v>
      </c>
      <c r="C62" s="50">
        <f>+'X - Cuadro 1'!C67/'X - Cuadro 1'!C62*100-100</f>
        <v>-5.4326424899707035</v>
      </c>
      <c r="D62" s="50">
        <f>+'X - Cuadro 1'!D67/'X - Cuadro 1'!D62*100-100</f>
        <v>9.6303799541626915</v>
      </c>
      <c r="E62" s="50">
        <f>+'X - Cuadro 1'!E67/'X - Cuadro 1'!E62*100-100</f>
        <v>8.4096957220325379</v>
      </c>
      <c r="F62" s="50">
        <f>+'X - Cuadro 1'!F67/'X - Cuadro 1'!F62*100-100</f>
        <v>-2.5995746071777575</v>
      </c>
      <c r="G62" s="50">
        <f>+'X - Cuadro 1'!G67/'X - Cuadro 1'!G62*100-100</f>
        <v>9.1173269155873271</v>
      </c>
      <c r="H62" s="50">
        <f>+'X - Cuadro 1'!H67/'X - Cuadro 1'!H62*100-100</f>
        <v>5.9955635933061586</v>
      </c>
      <c r="I62" s="50">
        <f>+'X - Cuadro 1'!I67/'X - Cuadro 1'!I62*100-100</f>
        <v>-0.34668592089114725</v>
      </c>
      <c r="J62" s="50">
        <f>+'X - Cuadro 1'!J67/'X - Cuadro 1'!J62*100-100</f>
        <v>-2.0267555450141401</v>
      </c>
      <c r="K62" s="50">
        <f>+'X - Cuadro 1'!K67/'X - Cuadro 1'!K62*100-100</f>
        <v>30.18357156170282</v>
      </c>
      <c r="L62" s="50">
        <f>+'X - Cuadro 1'!L67/'X - Cuadro 1'!L62*100-100</f>
        <v>6.7484164365762638</v>
      </c>
      <c r="M62" s="50">
        <f>+'X - Cuadro 1'!M67/'X - Cuadro 1'!M62*100-100</f>
        <v>-4.9310327413762849</v>
      </c>
      <c r="N62" s="50">
        <f>+'X - Cuadro 1'!N67/'X - Cuadro 1'!N62*100-100</f>
        <v>-9.0114068396504194</v>
      </c>
      <c r="O62" s="50">
        <f>+'X - Cuadro 1'!O67/'X - Cuadro 1'!O62*100-100</f>
        <v>-17.398148212112758</v>
      </c>
      <c r="P62" s="51">
        <f>+'X - Cuadro 1'!P67/'X - Cuadro 1'!P62*100-100</f>
        <v>-1.97601213948289</v>
      </c>
    </row>
    <row r="63" spans="2:16" x14ac:dyDescent="0.25">
      <c r="B63" s="38">
        <v>2020</v>
      </c>
      <c r="C63" s="39">
        <f>+'X - Cuadro 1'!C68/'X - Cuadro 1'!C63*100-100</f>
        <v>-24.194949778058259</v>
      </c>
      <c r="D63" s="39">
        <f>+'X - Cuadro 1'!D68/'X - Cuadro 1'!D63*100-100</f>
        <v>-9.9203314570493717</v>
      </c>
      <c r="E63" s="39">
        <f>+'X - Cuadro 1'!E68/'X - Cuadro 1'!E63*100-100</f>
        <v>-53.51265394491277</v>
      </c>
      <c r="F63" s="39">
        <f>+'X - Cuadro 1'!F68/'X - Cuadro 1'!F63*100-100</f>
        <v>-8.4381921998351999</v>
      </c>
      <c r="G63" s="39">
        <f>+'X - Cuadro 1'!G68/'X - Cuadro 1'!G63*100-100</f>
        <v>15.572942071683627</v>
      </c>
      <c r="H63" s="39">
        <f>+'X - Cuadro 1'!H68/'X - Cuadro 1'!H63*100-100</f>
        <v>-18.172231331601864</v>
      </c>
      <c r="I63" s="39">
        <f>+'X - Cuadro 1'!I68/'X - Cuadro 1'!I63*100-100</f>
        <v>-73.218110177309725</v>
      </c>
      <c r="J63" s="39">
        <f>+'X - Cuadro 1'!J68/'X - Cuadro 1'!J63*100-100</f>
        <v>10.488832587686943</v>
      </c>
      <c r="K63" s="39">
        <f>+'X - Cuadro 1'!K68/'X - Cuadro 1'!K63*100-100</f>
        <v>9.4333380165112288</v>
      </c>
      <c r="L63" s="39">
        <f>+'X - Cuadro 1'!L68/'X - Cuadro 1'!L63*100-100</f>
        <v>-3.5626010236044579</v>
      </c>
      <c r="M63" s="39">
        <f>+'X - Cuadro 1'!M68/'X - Cuadro 1'!M63*100-100</f>
        <v>-10.134405526481302</v>
      </c>
      <c r="N63" s="39">
        <f>+'X - Cuadro 1'!N68/'X - Cuadro 1'!N63*100-100</f>
        <v>32.872470979153434</v>
      </c>
      <c r="O63" s="39">
        <f>+'X - Cuadro 1'!O68/'X - Cuadro 1'!O63*100-100</f>
        <v>-4.4428590446429439</v>
      </c>
      <c r="P63" s="40">
        <f>+'X - Cuadro 1'!P68/'X - Cuadro 1'!P63*100-100</f>
        <v>-29.718488150592975</v>
      </c>
    </row>
    <row r="64" spans="2:16" x14ac:dyDescent="0.25">
      <c r="B64" s="35" t="s">
        <v>20</v>
      </c>
      <c r="C64" s="36">
        <f>+'X - Cuadro 1'!C69/'X - Cuadro 1'!C64*100-100</f>
        <v>-20.840712631076443</v>
      </c>
      <c r="D64" s="36">
        <f>+'X - Cuadro 1'!D69/'X - Cuadro 1'!D64*100-100</f>
        <v>5.8934175578680765</v>
      </c>
      <c r="E64" s="36">
        <f>+'X - Cuadro 1'!E69/'X - Cuadro 1'!E64*100-100</f>
        <v>-1.1309696316575639</v>
      </c>
      <c r="F64" s="36">
        <f>+'X - Cuadro 1'!F69/'X - Cuadro 1'!F64*100-100</f>
        <v>6.5551096440711945</v>
      </c>
      <c r="G64" s="36">
        <f>+'X - Cuadro 1'!G69/'X - Cuadro 1'!G64*100-100</f>
        <v>5.8285004142502288</v>
      </c>
      <c r="H64" s="36">
        <f>+'X - Cuadro 1'!H69/'X - Cuadro 1'!H64*100-100</f>
        <v>4.7310250868897157</v>
      </c>
      <c r="I64" s="36">
        <f>+'X - Cuadro 1'!I69/'X - Cuadro 1'!I64*100-100</f>
        <v>-23.259299285019267</v>
      </c>
      <c r="J64" s="36">
        <f>+'X - Cuadro 1'!J69/'X - Cuadro 1'!J64*100-100</f>
        <v>6.4760870447809822</v>
      </c>
      <c r="K64" s="36">
        <f>+'X - Cuadro 1'!K69/'X - Cuadro 1'!K64*100-100</f>
        <v>3.5791979742448916</v>
      </c>
      <c r="L64" s="36">
        <f>+'X - Cuadro 1'!L69/'X - Cuadro 1'!L64*100-100</f>
        <v>0.2998472219956767</v>
      </c>
      <c r="M64" s="36">
        <f>+'X - Cuadro 1'!M69/'X - Cuadro 1'!M64*100-100</f>
        <v>-13.107705273715027</v>
      </c>
      <c r="N64" s="36">
        <f>+'X - Cuadro 1'!N69/'X - Cuadro 1'!N64*100-100</f>
        <v>13.32817026532507</v>
      </c>
      <c r="O64" s="36">
        <f>+'X - Cuadro 1'!O69/'X - Cuadro 1'!O64*100-100</f>
        <v>6.6855512233074279</v>
      </c>
      <c r="P64" s="37">
        <f>+'X - Cuadro 1'!P69/'X - Cuadro 1'!P64*100-100</f>
        <v>-13.240004700551893</v>
      </c>
    </row>
    <row r="65" spans="2:16" x14ac:dyDescent="0.25">
      <c r="B65" s="35" t="s">
        <v>21</v>
      </c>
      <c r="C65" s="36">
        <f>+'X - Cuadro 1'!C70/'X - Cuadro 1'!C65*100-100</f>
        <v>-35.95730690079273</v>
      </c>
      <c r="D65" s="36">
        <f>+'X - Cuadro 1'!D70/'X - Cuadro 1'!D65*100-100</f>
        <v>-17.377645041759948</v>
      </c>
      <c r="E65" s="36">
        <f>+'X - Cuadro 1'!E70/'X - Cuadro 1'!E65*100-100</f>
        <v>-73.958475241614849</v>
      </c>
      <c r="F65" s="36">
        <f>+'X - Cuadro 1'!F70/'X - Cuadro 1'!F65*100-100</f>
        <v>-25.693765962187825</v>
      </c>
      <c r="G65" s="36">
        <f>+'X - Cuadro 1'!G70/'X - Cuadro 1'!G65*100-100</f>
        <v>3.9314799213704248</v>
      </c>
      <c r="H65" s="36">
        <f>+'X - Cuadro 1'!H70/'X - Cuadro 1'!H65*100-100</f>
        <v>-31.265252316499442</v>
      </c>
      <c r="I65" s="36">
        <f>+'X - Cuadro 1'!I70/'X - Cuadro 1'!I65*100-100</f>
        <v>-96.991320434913888</v>
      </c>
      <c r="J65" s="36">
        <f>+'X - Cuadro 1'!J70/'X - Cuadro 1'!J65*100-100</f>
        <v>3.5735125636219891</v>
      </c>
      <c r="K65" s="36">
        <f>+'X - Cuadro 1'!K70/'X - Cuadro 1'!K65*100-100</f>
        <v>3.3148915146883269</v>
      </c>
      <c r="L65" s="36">
        <f>+'X - Cuadro 1'!L70/'X - Cuadro 1'!L65*100-100</f>
        <v>-9.0000482020630557</v>
      </c>
      <c r="M65" s="36">
        <f>+'X - Cuadro 1'!M70/'X - Cuadro 1'!M65*100-100</f>
        <v>-14.061487384958909</v>
      </c>
      <c r="N65" s="36">
        <f>+'X - Cuadro 1'!N70/'X - Cuadro 1'!N65*100-100</f>
        <v>38.278989675513799</v>
      </c>
      <c r="O65" s="36">
        <f>+'X - Cuadro 1'!O70/'X - Cuadro 1'!O65*100-100</f>
        <v>-15.743786064632275</v>
      </c>
      <c r="P65" s="37">
        <f>+'X - Cuadro 1'!P70/'X - Cuadro 1'!P65*100-100</f>
        <v>-39.609652546021458</v>
      </c>
    </row>
    <row r="66" spans="2:16" x14ac:dyDescent="0.25">
      <c r="B66" s="35" t="s">
        <v>22</v>
      </c>
      <c r="C66" s="36">
        <f>+'X - Cuadro 1'!C71/'X - Cuadro 1'!C66*100-100</f>
        <v>-23.810022353419313</v>
      </c>
      <c r="D66" s="36">
        <f>+'X - Cuadro 1'!D71/'X - Cuadro 1'!D66*100-100</f>
        <v>-19.360725000152712</v>
      </c>
      <c r="E66" s="36">
        <f>+'X - Cuadro 1'!E71/'X - Cuadro 1'!E66*100-100</f>
        <v>-70.948977388289535</v>
      </c>
      <c r="F66" s="36">
        <f>+'X - Cuadro 1'!F71/'X - Cuadro 1'!F66*100-100</f>
        <v>-13.476702552356713</v>
      </c>
      <c r="G66" s="36">
        <f>+'X - Cuadro 1'!G71/'X - Cuadro 1'!G66*100-100</f>
        <v>33.696962108525184</v>
      </c>
      <c r="H66" s="36">
        <f>+'X - Cuadro 1'!H71/'X - Cuadro 1'!H66*100-100</f>
        <v>-27.629029267269729</v>
      </c>
      <c r="I66" s="36">
        <f>+'X - Cuadro 1'!I71/'X - Cuadro 1'!I66*100-100</f>
        <v>-96.991164632081222</v>
      </c>
      <c r="J66" s="36">
        <f>+'X - Cuadro 1'!J71/'X - Cuadro 1'!J66*100-100</f>
        <v>4.5436701207530774</v>
      </c>
      <c r="K66" s="36">
        <f>+'X - Cuadro 1'!K71/'X - Cuadro 1'!K66*100-100</f>
        <v>4.2074161603333806</v>
      </c>
      <c r="L66" s="36">
        <f>+'X - Cuadro 1'!L71/'X - Cuadro 1'!L66*100-100</f>
        <v>-2.8000821067629289</v>
      </c>
      <c r="M66" s="36">
        <f>+'X - Cuadro 1'!M71/'X - Cuadro 1'!M66*100-100</f>
        <v>-13.351758939385789</v>
      </c>
      <c r="N66" s="36">
        <f>+'X - Cuadro 1'!N71/'X - Cuadro 1'!N66*100-100</f>
        <v>28.022012485715834</v>
      </c>
      <c r="O66" s="36">
        <f>+'X - Cuadro 1'!O71/'X - Cuadro 1'!O66*100-100</f>
        <v>-4.1943156391349845</v>
      </c>
      <c r="P66" s="37">
        <f>+'X - Cuadro 1'!P71/'X - Cuadro 1'!P66*100-100</f>
        <v>-37.441389404765381</v>
      </c>
    </row>
    <row r="67" spans="2:16" x14ac:dyDescent="0.25">
      <c r="B67" s="35" t="s">
        <v>23</v>
      </c>
      <c r="C67" s="36">
        <f>+'X - Cuadro 1'!C72/'X - Cuadro 1'!C67*100-100</f>
        <v>-15.223724064643591</v>
      </c>
      <c r="D67" s="36">
        <f>+'X - Cuadro 1'!D72/'X - Cuadro 1'!D67*100-100</f>
        <v>-7.9733889218169054</v>
      </c>
      <c r="E67" s="36">
        <f>+'X - Cuadro 1'!E72/'X - Cuadro 1'!E67*100-100</f>
        <v>-60.719902891074746</v>
      </c>
      <c r="F67" s="36">
        <f>+'X - Cuadro 1'!F72/'X - Cuadro 1'!F67*100-100</f>
        <v>0.1420300467506479</v>
      </c>
      <c r="G67" s="36">
        <f>+'X - Cuadro 1'!G72/'X - Cuadro 1'!G67*100-100</f>
        <v>12.571726656233693</v>
      </c>
      <c r="H67" s="36">
        <f>+'X - Cuadro 1'!H72/'X - Cuadro 1'!H67*100-100</f>
        <v>-16.772528705885748</v>
      </c>
      <c r="I67" s="36">
        <f>+'X - Cuadro 1'!I72/'X - Cuadro 1'!I67*100-100</f>
        <v>-83.188947907463586</v>
      </c>
      <c r="J67" s="36">
        <f>+'X - Cuadro 1'!J72/'X - Cuadro 1'!J67*100-100</f>
        <v>24.732415384184563</v>
      </c>
      <c r="K67" s="36">
        <f>+'X - Cuadro 1'!K72/'X - Cuadro 1'!K67*100-100</f>
        <v>31.017888245008066</v>
      </c>
      <c r="L67" s="36">
        <f>+'X - Cuadro 1'!L72/'X - Cuadro 1'!L67*100-100</f>
        <v>-2.4001521491061197</v>
      </c>
      <c r="M67" s="36">
        <f>+'X - Cuadro 1'!M72/'X - Cuadro 1'!M67*100-100</f>
        <v>2.6315081281987034</v>
      </c>
      <c r="N67" s="36">
        <f>+'X - Cuadro 1'!N72/'X - Cuadro 1'!N67*100-100</f>
        <v>44.976089435095503</v>
      </c>
      <c r="O67" s="36">
        <f>+'X - Cuadro 1'!O72/'X - Cuadro 1'!O67*100-100</f>
        <v>-3.3256280990685383</v>
      </c>
      <c r="P67" s="37">
        <f>+'X - Cuadro 1'!P72/'X - Cuadro 1'!P67*100-100</f>
        <v>-27.921629553288113</v>
      </c>
    </row>
    <row r="68" spans="2:16" x14ac:dyDescent="0.25">
      <c r="B68" s="57">
        <v>2021</v>
      </c>
      <c r="C68" s="58">
        <f>+'X - Cuadro 1'!C73/'X - Cuadro 1'!C68*100-100</f>
        <v>6.109652605547339</v>
      </c>
      <c r="D68" s="58">
        <f>+'X - Cuadro 1'!D73/'X - Cuadro 1'!D68*100-100</f>
        <v>23.616627625103618</v>
      </c>
      <c r="E68" s="58">
        <f>+'X - Cuadro 1'!E73/'X - Cuadro 1'!E68*100-100</f>
        <v>36.833537634403768</v>
      </c>
      <c r="F68" s="58">
        <f>+'X - Cuadro 1'!F73/'X - Cuadro 1'!F68*100-100</f>
        <v>23.825944039034596</v>
      </c>
      <c r="G68" s="58">
        <f>+'X - Cuadro 1'!G73/'X - Cuadro 1'!G68*100-100</f>
        <v>70.627302286163797</v>
      </c>
      <c r="H68" s="58">
        <f>+'X - Cuadro 1'!H73/'X - Cuadro 1'!H68*100-100</f>
        <v>25.547645498046606</v>
      </c>
      <c r="I68" s="58">
        <f>+'X - Cuadro 1'!I73/'X - Cuadro 1'!I68*100-100</f>
        <v>18.744770307052946</v>
      </c>
      <c r="J68" s="58">
        <f>+'X - Cuadro 1'!J73/'X - Cuadro 1'!J68*100-100</f>
        <v>2.4161353887886605</v>
      </c>
      <c r="K68" s="58">
        <f>+'X - Cuadro 1'!K73/'X - Cuadro 1'!K68*100-100</f>
        <v>10.766741657578024</v>
      </c>
      <c r="L68" s="58">
        <f>+'X - Cuadro 1'!L73/'X - Cuadro 1'!L68*100-100</f>
        <v>5.7798297667793577</v>
      </c>
      <c r="M68" s="58">
        <f>+'X - Cuadro 1'!M73/'X - Cuadro 1'!M68*100-100</f>
        <v>-5.1127394911910784</v>
      </c>
      <c r="N68" s="58">
        <f>+'X - Cuadro 1'!N73/'X - Cuadro 1'!N68*100-100</f>
        <v>27.544084878722103</v>
      </c>
      <c r="O68" s="58">
        <f>+'X - Cuadro 1'!O73/'X - Cuadro 1'!O68*100-100</f>
        <v>10.470162679060735</v>
      </c>
      <c r="P68" s="59">
        <f>+'X - Cuadro 1'!P73/'X - Cuadro 1'!P68*100-100</f>
        <v>11.557151433959433</v>
      </c>
    </row>
    <row r="69" spans="2:16" x14ac:dyDescent="0.25">
      <c r="B69" s="49" t="s">
        <v>20</v>
      </c>
      <c r="C69" s="50">
        <f>+'X - Cuadro 1'!C74/'X - Cuadro 1'!C69*100-100</f>
        <v>3.1918272816797639</v>
      </c>
      <c r="D69" s="50">
        <f>+'X - Cuadro 1'!D74/'X - Cuadro 1'!D69*100-100</f>
        <v>-0.18175762613438451</v>
      </c>
      <c r="E69" s="50">
        <f>+'X - Cuadro 1'!E74/'X - Cuadro 1'!E69*100-100</f>
        <v>-31.354156735684342</v>
      </c>
      <c r="F69" s="50">
        <f>+'X - Cuadro 1'!F74/'X - Cuadro 1'!F69*100-100</f>
        <v>1.3061835267361204</v>
      </c>
      <c r="G69" s="50">
        <f>+'X - Cuadro 1'!G74/'X - Cuadro 1'!G69*100-100</f>
        <v>46.82741613496691</v>
      </c>
      <c r="H69" s="50">
        <f>+'X - Cuadro 1'!H74/'X - Cuadro 1'!H69*100-100</f>
        <v>-5.0800468657004245</v>
      </c>
      <c r="I69" s="50">
        <f>+'X - Cuadro 1'!I74/'X - Cuadro 1'!I69*100-100</f>
        <v>-69.27405044163703</v>
      </c>
      <c r="J69" s="50">
        <f>+'X - Cuadro 1'!J74/'X - Cuadro 1'!J69*100-100</f>
        <v>-2.1858928835274014</v>
      </c>
      <c r="K69" s="50">
        <f>+'X - Cuadro 1'!K74/'X - Cuadro 1'!K69*100-100</f>
        <v>15.329554202152678</v>
      </c>
      <c r="L69" s="50">
        <f>+'X - Cuadro 1'!L74/'X - Cuadro 1'!L69*100-100</f>
        <v>0.50005827237320943</v>
      </c>
      <c r="M69" s="50">
        <f>+'X - Cuadro 1'!M74/'X - Cuadro 1'!M69*100-100</f>
        <v>-7.8489327967348572</v>
      </c>
      <c r="N69" s="50">
        <f>+'X - Cuadro 1'!N74/'X - Cuadro 1'!N69*100-100</f>
        <v>69.62548043703768</v>
      </c>
      <c r="O69" s="50">
        <f>+'X - Cuadro 1'!O74/'X - Cuadro 1'!O69*100-100</f>
        <v>3.1167381751802736</v>
      </c>
      <c r="P69" s="51">
        <f>+'X - Cuadro 1'!P74/'X - Cuadro 1'!P69*100-100</f>
        <v>-18.698104811515378</v>
      </c>
    </row>
    <row r="70" spans="2:16" x14ac:dyDescent="0.25">
      <c r="B70" s="49" t="s">
        <v>21</v>
      </c>
      <c r="C70" s="50">
        <f>+'X - Cuadro 1'!C75/'X - Cuadro 1'!C70*100-100</f>
        <v>16.270128529616912</v>
      </c>
      <c r="D70" s="50">
        <f>+'X - Cuadro 1'!D75/'X - Cuadro 1'!D70*100-100</f>
        <v>29.332216717219438</v>
      </c>
      <c r="E70" s="50">
        <f>+'X - Cuadro 1'!E75/'X - Cuadro 1'!E70*100-100</f>
        <v>125.60572362522473</v>
      </c>
      <c r="F70" s="50">
        <f>+'X - Cuadro 1'!F75/'X - Cuadro 1'!F70*100-100</f>
        <v>52.256108174080083</v>
      </c>
      <c r="G70" s="50">
        <f>+'X - Cuadro 1'!G75/'X - Cuadro 1'!G70*100-100</f>
        <v>43.276591912095824</v>
      </c>
      <c r="H70" s="50">
        <f>+'X - Cuadro 1'!H75/'X - Cuadro 1'!H70*100-100</f>
        <v>43.401324130895119</v>
      </c>
      <c r="I70" s="50">
        <f>+'X - Cuadro 1'!I75/'X - Cuadro 1'!I70*100-100</f>
        <v>984.00820276663489</v>
      </c>
      <c r="J70" s="50">
        <f>+'X - Cuadro 1'!J75/'X - Cuadro 1'!J70*100-100</f>
        <v>18.751499375282904</v>
      </c>
      <c r="K70" s="50">
        <f>+'X - Cuadro 1'!K75/'X - Cuadro 1'!K70*100-100</f>
        <v>19.93746266092657</v>
      </c>
      <c r="L70" s="50">
        <f>+'X - Cuadro 1'!L75/'X - Cuadro 1'!L70*100-100</f>
        <v>12.199895650423628</v>
      </c>
      <c r="M70" s="50">
        <f>+'X - Cuadro 1'!M75/'X - Cuadro 1'!M70*100-100</f>
        <v>-0.71521175477518284</v>
      </c>
      <c r="N70" s="50">
        <f>+'X - Cuadro 1'!N75/'X - Cuadro 1'!N70*100-100</f>
        <v>23.929148016605353</v>
      </c>
      <c r="O70" s="50">
        <f>+'X - Cuadro 1'!O75/'X - Cuadro 1'!O70*100-100</f>
        <v>12.267869688376521</v>
      </c>
      <c r="P70" s="51">
        <f>+'X - Cuadro 1'!P75/'X - Cuadro 1'!P70*100-100</f>
        <v>31.417907571693377</v>
      </c>
    </row>
    <row r="71" spans="2:16" x14ac:dyDescent="0.25">
      <c r="B71" s="49" t="s">
        <v>22</v>
      </c>
      <c r="C71" s="50">
        <f>+'X - Cuadro 1'!C76/'X - Cuadro 1'!C71*100-100</f>
        <v>20.509189826520057</v>
      </c>
      <c r="D71" s="50">
        <f>+'X - Cuadro 1'!D76/'X - Cuadro 1'!D71*100-100</f>
        <v>44.616244593299086</v>
      </c>
      <c r="E71" s="50">
        <f>+'X - Cuadro 1'!E76/'X - Cuadro 1'!E71*100-100</f>
        <v>127.41943021374286</v>
      </c>
      <c r="F71" s="50">
        <f>+'X - Cuadro 1'!F76/'X - Cuadro 1'!F71*100-100</f>
        <v>27.264293088290799</v>
      </c>
      <c r="G71" s="50">
        <f>+'X - Cuadro 1'!G76/'X - Cuadro 1'!G71*100-100</f>
        <v>65.214286550460656</v>
      </c>
      <c r="H71" s="50">
        <f>+'X - Cuadro 1'!H76/'X - Cuadro 1'!H71*100-100</f>
        <v>45.640937075363638</v>
      </c>
      <c r="I71" s="50">
        <f>+'X - Cuadro 1'!I76/'X - Cuadro 1'!I71*100-100</f>
        <v>805.41146036760983</v>
      </c>
      <c r="J71" s="50">
        <f>+'X - Cuadro 1'!J76/'X - Cuadro 1'!J71*100-100</f>
        <v>2.6710509801952895</v>
      </c>
      <c r="K71" s="50">
        <f>+'X - Cuadro 1'!K76/'X - Cuadro 1'!K71*100-100</f>
        <v>13.648157958053119</v>
      </c>
      <c r="L71" s="50">
        <f>+'X - Cuadro 1'!L76/'X - Cuadro 1'!L71*100-100</f>
        <v>4.9001242236024609</v>
      </c>
      <c r="M71" s="50">
        <f>+'X - Cuadro 1'!M76/'X - Cuadro 1'!M71*100-100</f>
        <v>-3.1549592993165021</v>
      </c>
      <c r="N71" s="50">
        <f>+'X - Cuadro 1'!N76/'X - Cuadro 1'!N71*100-100</f>
        <v>17.941299498339404</v>
      </c>
      <c r="O71" s="50">
        <f>+'X - Cuadro 1'!O76/'X - Cuadro 1'!O71*100-100</f>
        <v>17.414431490045203</v>
      </c>
      <c r="P71" s="51">
        <f>+'X - Cuadro 1'!P76/'X - Cuadro 1'!P71*100-100</f>
        <v>27.539443312469842</v>
      </c>
    </row>
    <row r="72" spans="2:16" x14ac:dyDescent="0.25">
      <c r="B72" s="49" t="s">
        <v>23</v>
      </c>
      <c r="C72" s="50">
        <f>+'X - Cuadro 1'!C77/'X - Cuadro 1'!C72*100-100</f>
        <v>-13.355266770180663</v>
      </c>
      <c r="D72" s="50">
        <f>+'X - Cuadro 1'!D77/'X - Cuadro 1'!D72*100-100</f>
        <v>26.025215053182166</v>
      </c>
      <c r="E72" s="50">
        <f>+'X - Cuadro 1'!E77/'X - Cuadro 1'!E72*100-100</f>
        <v>59.450825873775472</v>
      </c>
      <c r="F72" s="50">
        <f>+'X - Cuadro 1'!F77/'X - Cuadro 1'!F72*100-100</f>
        <v>22.069738381012939</v>
      </c>
      <c r="G72" s="50">
        <f>+'X - Cuadro 1'!G77/'X - Cuadro 1'!G72*100-100</f>
        <v>91.684145488837942</v>
      </c>
      <c r="H72" s="50">
        <f>+'X - Cuadro 1'!H77/'X - Cuadro 1'!H72*100-100</f>
        <v>28.902818595935628</v>
      </c>
      <c r="I72" s="50">
        <f>+'X - Cuadro 1'!I77/'X - Cuadro 1'!I72*100-100</f>
        <v>165.04375721335168</v>
      </c>
      <c r="J72" s="50">
        <f>+'X - Cuadro 1'!J77/'X - Cuadro 1'!J72*100-100</f>
        <v>-5.1695756679501841</v>
      </c>
      <c r="K72" s="50">
        <f>+'X - Cuadro 1'!K77/'X - Cuadro 1'!K72*100-100</f>
        <v>-6.0297673466754702</v>
      </c>
      <c r="L72" s="50">
        <f>+'X - Cuadro 1'!L77/'X - Cuadro 1'!L72*100-100</f>
        <v>5.5001914246348633</v>
      </c>
      <c r="M72" s="50">
        <f>+'X - Cuadro 1'!M77/'X - Cuadro 1'!M72*100-100</f>
        <v>-9.4428210648102606</v>
      </c>
      <c r="N72" s="50">
        <f>+'X - Cuadro 1'!N77/'X - Cuadro 1'!N72*100-100</f>
        <v>20.584549627326936</v>
      </c>
      <c r="O72" s="50">
        <f>+'X - Cuadro 1'!O77/'X - Cuadro 1'!O72*100-100</f>
        <v>9.9957999503271111</v>
      </c>
      <c r="P72" s="51">
        <f>+'X - Cuadro 1'!P77/'X - Cuadro 1'!P72*100-100</f>
        <v>16.738523621815716</v>
      </c>
    </row>
    <row r="73" spans="2:16" x14ac:dyDescent="0.25">
      <c r="B73" s="38">
        <v>2022</v>
      </c>
      <c r="C73" s="39">
        <f>+'X - Cuadro 1'!C78/'X - Cuadro 1'!C73*100-100</f>
        <v>17.670464812463237</v>
      </c>
      <c r="D73" s="39">
        <f>+'X - Cuadro 1'!D78/'X - Cuadro 1'!D73*100-100</f>
        <v>16.088812193937059</v>
      </c>
      <c r="E73" s="39">
        <f>+'X - Cuadro 1'!E78/'X - Cuadro 1'!E73*100-100</f>
        <v>56.682014546495651</v>
      </c>
      <c r="F73" s="39">
        <f>+'X - Cuadro 1'!F78/'X - Cuadro 1'!F73*100-100</f>
        <v>18.242285878303193</v>
      </c>
      <c r="G73" s="39">
        <f>+'X - Cuadro 1'!G78/'X - Cuadro 1'!G73*100-100</f>
        <v>22.939258180436624</v>
      </c>
      <c r="H73" s="39">
        <f>+'X - Cuadro 1'!H78/'X - Cuadro 1'!H73*100-100</f>
        <v>21.852771801179728</v>
      </c>
      <c r="I73" s="39">
        <f>+'X - Cuadro 1'!I78/'X - Cuadro 1'!I73*100-100</f>
        <v>155.49850050391055</v>
      </c>
      <c r="J73" s="39">
        <f>+'X - Cuadro 1'!J78/'X - Cuadro 1'!J73*100-100</f>
        <v>12.71989356925512</v>
      </c>
      <c r="K73" s="39">
        <f>+'X - Cuadro 1'!K78/'X - Cuadro 1'!K73*100-100</f>
        <v>-12.117238856156874</v>
      </c>
      <c r="L73" s="39">
        <f>+'X - Cuadro 1'!L78/'X - Cuadro 1'!L73*100-100</f>
        <v>2.997266917174386</v>
      </c>
      <c r="M73" s="39">
        <f>+'X - Cuadro 1'!M78/'X - Cuadro 1'!M73*100-100</f>
        <v>-0.90849009041509987</v>
      </c>
      <c r="N73" s="39">
        <f>+'X - Cuadro 1'!N78/'X - Cuadro 1'!N73*100-100</f>
        <v>40.275628710378271</v>
      </c>
      <c r="O73" s="39">
        <f>+'X - Cuadro 1'!O78/'X - Cuadro 1'!O73*100-100</f>
        <v>6.796752931928026</v>
      </c>
      <c r="P73" s="40">
        <f>+'X - Cuadro 1'!P78/'X - Cuadro 1'!P73*100-100</f>
        <v>34.728536071548035</v>
      </c>
    </row>
    <row r="74" spans="2:16" x14ac:dyDescent="0.25">
      <c r="B74" s="35" t="s">
        <v>20</v>
      </c>
      <c r="C74" s="36">
        <f>+'X - Cuadro 1'!C79/'X - Cuadro 1'!C74*100-100</f>
        <v>8.3263015846218877</v>
      </c>
      <c r="D74" s="36">
        <f>+'X - Cuadro 1'!D79/'X - Cuadro 1'!D74*100-100</f>
        <v>23.978498558960482</v>
      </c>
      <c r="E74" s="36">
        <f>+'X - Cuadro 1'!E79/'X - Cuadro 1'!E74*100-100</f>
        <v>85.393581392713571</v>
      </c>
      <c r="F74" s="36">
        <f>+'X - Cuadro 1'!F79/'X - Cuadro 1'!F74*100-100</f>
        <v>21.247088949850991</v>
      </c>
      <c r="G74" s="36">
        <f>+'X - Cuadro 1'!G79/'X - Cuadro 1'!G74*100-100</f>
        <v>13.663911845730041</v>
      </c>
      <c r="H74" s="36">
        <f>+'X - Cuadro 1'!H79/'X - Cuadro 1'!H74*100-100</f>
        <v>31.074311904318449</v>
      </c>
      <c r="I74" s="36">
        <f>+'X - Cuadro 1'!I79/'X - Cuadro 1'!I74*100-100</f>
        <v>122.91656029375773</v>
      </c>
      <c r="J74" s="36">
        <f>+'X - Cuadro 1'!J79/'X - Cuadro 1'!J74*100-100</f>
        <v>4.4115955926924357</v>
      </c>
      <c r="K74" s="36">
        <f>+'X - Cuadro 1'!K79/'X - Cuadro 1'!K74*100-100</f>
        <v>-12.967066401408516</v>
      </c>
      <c r="L74" s="36">
        <f>+'X - Cuadro 1'!L79/'X - Cuadro 1'!L74*100-100</f>
        <v>2.1000426103419159</v>
      </c>
      <c r="M74" s="36">
        <f>+'X - Cuadro 1'!M79/'X - Cuadro 1'!M74*100-100</f>
        <v>-7.904170668139443</v>
      </c>
      <c r="N74" s="36">
        <f>+'X - Cuadro 1'!N79/'X - Cuadro 1'!N74*100-100</f>
        <v>54.380273501586345</v>
      </c>
      <c r="O74" s="36">
        <f>+'X - Cuadro 1'!O79/'X - Cuadro 1'!O74*100-100</f>
        <v>14.468933493400343</v>
      </c>
      <c r="P74" s="37">
        <f>+'X - Cuadro 1'!P79/'X - Cuadro 1'!P74*100-100</f>
        <v>28.582286830068256</v>
      </c>
    </row>
    <row r="75" spans="2:16" x14ac:dyDescent="0.25">
      <c r="B75" s="35" t="s">
        <v>21</v>
      </c>
      <c r="C75" s="36">
        <f>+'X - Cuadro 1'!C80/'X - Cuadro 1'!C75*100-100</f>
        <v>30.72981381488421</v>
      </c>
      <c r="D75" s="36">
        <f>+'X - Cuadro 1'!D80/'X - Cuadro 1'!D75*100-100</f>
        <v>17.257791014971403</v>
      </c>
      <c r="E75" s="36">
        <f>+'X - Cuadro 1'!E80/'X - Cuadro 1'!E75*100-100</f>
        <v>21.806529352868395</v>
      </c>
      <c r="F75" s="36">
        <f>+'X - Cuadro 1'!F80/'X - Cuadro 1'!F75*100-100</f>
        <v>27.618979409131583</v>
      </c>
      <c r="G75" s="36">
        <f>+'X - Cuadro 1'!G80/'X - Cuadro 1'!G75*100-100</f>
        <v>11.535076690973085</v>
      </c>
      <c r="H75" s="36">
        <f>+'X - Cuadro 1'!H80/'X - Cuadro 1'!H75*100-100</f>
        <v>20.926752565411476</v>
      </c>
      <c r="I75" s="36">
        <f>+'X - Cuadro 1'!I80/'X - Cuadro 1'!I75*100-100</f>
        <v>127.96472351151905</v>
      </c>
      <c r="J75" s="36">
        <f>+'X - Cuadro 1'!J80/'X - Cuadro 1'!J75*100-100</f>
        <v>6.9711022076695599</v>
      </c>
      <c r="K75" s="36">
        <f>+'X - Cuadro 1'!K80/'X - Cuadro 1'!K75*100-100</f>
        <v>-17.840451765792395</v>
      </c>
      <c r="L75" s="36">
        <f>+'X - Cuadro 1'!L80/'X - Cuadro 1'!L75*100-100</f>
        <v>4.600121329144244</v>
      </c>
      <c r="M75" s="36">
        <f>+'X - Cuadro 1'!M80/'X - Cuadro 1'!M75*100-100</f>
        <v>-2.5952347254218324</v>
      </c>
      <c r="N75" s="36">
        <f>+'X - Cuadro 1'!N80/'X - Cuadro 1'!N75*100-100</f>
        <v>42.658213729759751</v>
      </c>
      <c r="O75" s="36">
        <f>+'X - Cuadro 1'!O80/'X - Cuadro 1'!O75*100-100</f>
        <v>6.0042807300143153</v>
      </c>
      <c r="P75" s="37">
        <f>+'X - Cuadro 1'!P80/'X - Cuadro 1'!P75*100-100</f>
        <v>31.601791312312798</v>
      </c>
    </row>
    <row r="76" spans="2:16" x14ac:dyDescent="0.25">
      <c r="B76" s="35" t="s">
        <v>22</v>
      </c>
      <c r="C76" s="36">
        <f>+'X - Cuadro 1'!C81/'X - Cuadro 1'!C76*100-100</f>
        <v>7.5121302554902911</v>
      </c>
      <c r="D76" s="36">
        <f>+'X - Cuadro 1'!D81/'X - Cuadro 1'!D76*100-100</f>
        <v>12.096235023672904</v>
      </c>
      <c r="E76" s="36">
        <f>+'X - Cuadro 1'!E81/'X - Cuadro 1'!E76*100-100</f>
        <v>61.597495585166172</v>
      </c>
      <c r="F76" s="36">
        <f>+'X - Cuadro 1'!F81/'X - Cuadro 1'!F76*100-100</f>
        <v>20.288104554178517</v>
      </c>
      <c r="G76" s="36">
        <f>+'X - Cuadro 1'!G81/'X - Cuadro 1'!G76*100-100</f>
        <v>38.509611637414878</v>
      </c>
      <c r="H76" s="36">
        <f>+'X - Cuadro 1'!H81/'X - Cuadro 1'!H76*100-100</f>
        <v>20.881768957871373</v>
      </c>
      <c r="I76" s="36">
        <f>+'X - Cuadro 1'!I81/'X - Cuadro 1'!I76*100-100</f>
        <v>273.35939224100633</v>
      </c>
      <c r="J76" s="36">
        <f>+'X - Cuadro 1'!J81/'X - Cuadro 1'!J76*100-100</f>
        <v>19.703044657718038</v>
      </c>
      <c r="K76" s="36">
        <f>+'X - Cuadro 1'!K81/'X - Cuadro 1'!K76*100-100</f>
        <v>-9.8717214406512568</v>
      </c>
      <c r="L76" s="36">
        <f>+'X - Cuadro 1'!L81/'X - Cuadro 1'!L76*100-100</f>
        <v>3.6999405527410971</v>
      </c>
      <c r="M76" s="36">
        <f>+'X - Cuadro 1'!M81/'X - Cuadro 1'!M76*100-100</f>
        <v>7.8990459077154185</v>
      </c>
      <c r="N76" s="36">
        <f>+'X - Cuadro 1'!N81/'X - Cuadro 1'!N76*100-100</f>
        <v>36.7330878550938</v>
      </c>
      <c r="O76" s="36">
        <f>+'X - Cuadro 1'!O81/'X - Cuadro 1'!O76*100-100</f>
        <v>1.9877268643205639</v>
      </c>
      <c r="P76" s="37">
        <f>+'X - Cuadro 1'!P81/'X - Cuadro 1'!P76*100-100</f>
        <v>42.43606553732829</v>
      </c>
    </row>
    <row r="77" spans="2:16" x14ac:dyDescent="0.25">
      <c r="B77" s="35" t="s">
        <v>23</v>
      </c>
      <c r="C77" s="36">
        <f>+'X - Cuadro 1'!C82/'X - Cuadro 1'!C77*100-100</f>
        <v>28.509941535224158</v>
      </c>
      <c r="D77" s="36">
        <f>+'X - Cuadro 1'!D82/'X - Cuadro 1'!D77*100-100</f>
        <v>12.268344277053856</v>
      </c>
      <c r="E77" s="36">
        <f>+'X - Cuadro 1'!E82/'X - Cuadro 1'!E77*100-100</f>
        <v>58.427099233583533</v>
      </c>
      <c r="F77" s="36">
        <f>+'X - Cuadro 1'!F82/'X - Cuadro 1'!F77*100-100</f>
        <v>4.9124138228937113</v>
      </c>
      <c r="G77" s="36">
        <f>+'X - Cuadro 1'!G82/'X - Cuadro 1'!G77*100-100</f>
        <v>18.815605874893464</v>
      </c>
      <c r="H77" s="36">
        <f>+'X - Cuadro 1'!H82/'X - Cuadro 1'!H77*100-100</f>
        <v>15.896846952386355</v>
      </c>
      <c r="I77" s="36">
        <f>+'X - Cuadro 1'!I82/'X - Cuadro 1'!I77*100-100</f>
        <v>125.96788200688297</v>
      </c>
      <c r="J77" s="36">
        <f>+'X - Cuadro 1'!J82/'X - Cuadro 1'!J77*100-100</f>
        <v>18.579918530431954</v>
      </c>
      <c r="K77" s="36">
        <f>+'X - Cuadro 1'!K82/'X - Cuadro 1'!K77*100-100</f>
        <v>-6.2835841740719474</v>
      </c>
      <c r="L77" s="36">
        <f>+'X - Cuadro 1'!L82/'X - Cuadro 1'!L77*100-100</f>
        <v>1.5999739240973838</v>
      </c>
      <c r="M77" s="36">
        <f>+'X - Cuadro 1'!M82/'X - Cuadro 1'!M77*100-100</f>
        <v>-1.6427938672146922</v>
      </c>
      <c r="N77" s="36">
        <f>+'X - Cuadro 1'!N82/'X - Cuadro 1'!N77*100-100</f>
        <v>31.228360229016687</v>
      </c>
      <c r="O77" s="36">
        <f>+'X - Cuadro 1'!O82/'X - Cuadro 1'!O77*100-100</f>
        <v>4.7526788335878933</v>
      </c>
      <c r="P77" s="37">
        <f>+'X - Cuadro 1'!P82/'X - Cuadro 1'!P77*100-100</f>
        <v>35.642990160135042</v>
      </c>
    </row>
    <row r="78" spans="2:16" x14ac:dyDescent="0.25">
      <c r="B78" s="57">
        <v>2023</v>
      </c>
      <c r="C78" s="58">
        <f>+'X - Cuadro 1'!C83/'X - Cuadro 1'!C78*100-100</f>
        <v>-8.5962573760790804</v>
      </c>
      <c r="D78" s="58">
        <f>+'X - Cuadro 1'!D83/'X - Cuadro 1'!D78*100-100</f>
        <v>1.5587420919384698</v>
      </c>
      <c r="E78" s="58">
        <f>+'X - Cuadro 1'!E83/'X - Cuadro 1'!E78*100-100</f>
        <v>10.976815020580901</v>
      </c>
      <c r="F78" s="58">
        <f>+'X - Cuadro 1'!F83/'X - Cuadro 1'!F78*100-100</f>
        <v>4.1524376361921753</v>
      </c>
      <c r="G78" s="58">
        <f>+'X - Cuadro 1'!G83/'X - Cuadro 1'!G78*100-100</f>
        <v>-5.3823099556396841</v>
      </c>
      <c r="H78" s="58">
        <f>+'X - Cuadro 1'!H83/'X - Cuadro 1'!H78*100-100</f>
        <v>3.733510866338392</v>
      </c>
      <c r="I78" s="58">
        <f>+'X - Cuadro 1'!I83/'X - Cuadro 1'!I78*100-100</f>
        <v>38.473124847089679</v>
      </c>
      <c r="J78" s="58">
        <f>+'X - Cuadro 1'!J83/'X - Cuadro 1'!J78*100-100</f>
        <v>3.2491238739685855</v>
      </c>
      <c r="K78" s="58">
        <f>+'X - Cuadro 1'!K83/'X - Cuadro 1'!K78*100-100</f>
        <v>5.5296780752248651</v>
      </c>
      <c r="L78" s="58">
        <f>+'X - Cuadro 1'!L83/'X - Cuadro 1'!L78*100-100</f>
        <v>2.4142489148125605</v>
      </c>
      <c r="M78" s="58">
        <f>+'X - Cuadro 1'!M83/'X - Cuadro 1'!M78*100-100</f>
        <v>-3.9035291119385391</v>
      </c>
      <c r="N78" s="58">
        <f>+'X - Cuadro 1'!N83/'X - Cuadro 1'!N78*100-100</f>
        <v>8.3998173647318737</v>
      </c>
      <c r="O78" s="58">
        <f>+'X - Cuadro 1'!O83/'X - Cuadro 1'!O78*100-100</f>
        <v>5.3806865001745621</v>
      </c>
      <c r="P78" s="59">
        <f>+'X - Cuadro 1'!P83/'X - Cuadro 1'!P78*100-100</f>
        <v>10.491223242642576</v>
      </c>
    </row>
    <row r="79" spans="2:16" x14ac:dyDescent="0.25">
      <c r="B79" s="49" t="s">
        <v>20</v>
      </c>
      <c r="C79" s="50">
        <f>+'X - Cuadro 1'!C84/'X - Cuadro 1'!C79*100-100</f>
        <v>-11.08242635050479</v>
      </c>
      <c r="D79" s="50">
        <f>+'X - Cuadro 1'!D84/'X - Cuadro 1'!D79*100-100</f>
        <v>4.4319214172518144</v>
      </c>
      <c r="E79" s="50">
        <f>+'X - Cuadro 1'!E84/'X - Cuadro 1'!E79*100-100</f>
        <v>16.730727445456409</v>
      </c>
      <c r="F79" s="50">
        <f>+'X - Cuadro 1'!F84/'X - Cuadro 1'!F79*100-100</f>
        <v>16.879129766876417</v>
      </c>
      <c r="G79" s="50">
        <f>+'X - Cuadro 1'!G84/'X - Cuadro 1'!G79*100-100</f>
        <v>-10.509280252685556</v>
      </c>
      <c r="H79" s="50">
        <f>+'X - Cuadro 1'!H84/'X - Cuadro 1'!H79*100-100</f>
        <v>9.9253271741156937</v>
      </c>
      <c r="I79" s="50">
        <f>+'X - Cuadro 1'!I84/'X - Cuadro 1'!I79*100-100</f>
        <v>101.31902227097589</v>
      </c>
      <c r="J79" s="50">
        <f>+'X - Cuadro 1'!J84/'X - Cuadro 1'!J79*100-100</f>
        <v>4.7758875919139854</v>
      </c>
      <c r="K79" s="50">
        <f>+'X - Cuadro 1'!K84/'X - Cuadro 1'!K79*100-100</f>
        <v>8.3322154789633487</v>
      </c>
      <c r="L79" s="50">
        <f>+'X - Cuadro 1'!L84/'X - Cuadro 1'!L79*100-100</f>
        <v>3.0999315880809917</v>
      </c>
      <c r="M79" s="50">
        <f>+'X - Cuadro 1'!M84/'X - Cuadro 1'!M79*100-100</f>
        <v>-0.85647911963563672</v>
      </c>
      <c r="N79" s="50">
        <f>+'X - Cuadro 1'!N84/'X - Cuadro 1'!N79*100-100</f>
        <v>10.18877599364636</v>
      </c>
      <c r="O79" s="50">
        <f>+'X - Cuadro 1'!O84/'X - Cuadro 1'!O79*100-100</f>
        <v>9.3183282136985497</v>
      </c>
      <c r="P79" s="51">
        <f>+'X - Cuadro 1'!P84/'X - Cuadro 1'!P79*100-100</f>
        <v>23.820395068490058</v>
      </c>
    </row>
    <row r="80" spans="2:16" x14ac:dyDescent="0.25">
      <c r="B80" s="49" t="s">
        <v>21</v>
      </c>
      <c r="C80" s="50">
        <f>+'X - Cuadro 1'!C85/'X - Cuadro 1'!C80*100-100</f>
        <v>-14.590241243976948</v>
      </c>
      <c r="D80" s="50">
        <f>+'X - Cuadro 1'!D85/'X - Cuadro 1'!D80*100-100</f>
        <v>1.4889326223021158</v>
      </c>
      <c r="E80" s="50">
        <f>+'X - Cuadro 1'!E85/'X - Cuadro 1'!E80*100-100</f>
        <v>15.545894150393309</v>
      </c>
      <c r="F80" s="50">
        <f>+'X - Cuadro 1'!F85/'X - Cuadro 1'!F80*100-100</f>
        <v>-8.8468143412920881</v>
      </c>
      <c r="G80" s="50">
        <f>+'X - Cuadro 1'!G85/'X - Cuadro 1'!G80*100-100</f>
        <v>-19.602096601476632</v>
      </c>
      <c r="H80" s="50">
        <f>+'X - Cuadro 1'!H85/'X - Cuadro 1'!H80*100-100</f>
        <v>-6.604887753883304E-2</v>
      </c>
      <c r="I80" s="50">
        <f>+'X - Cuadro 1'!I85/'X - Cuadro 1'!I80*100-100</f>
        <v>34.947998730473472</v>
      </c>
      <c r="J80" s="50">
        <f>+'X - Cuadro 1'!J85/'X - Cuadro 1'!J80*100-100</f>
        <v>-3.1595768317068575</v>
      </c>
      <c r="K80" s="50">
        <f>+'X - Cuadro 1'!K85/'X - Cuadro 1'!K80*100-100</f>
        <v>8.2389571838802311</v>
      </c>
      <c r="L80" s="50">
        <f>+'X - Cuadro 1'!L85/'X - Cuadro 1'!L80*100-100</f>
        <v>0.99993455630303174</v>
      </c>
      <c r="M80" s="50">
        <f>+'X - Cuadro 1'!M85/'X - Cuadro 1'!M80*100-100</f>
        <v>-3.1276125164986865</v>
      </c>
      <c r="N80" s="50">
        <f>+'X - Cuadro 1'!N85/'X - Cuadro 1'!N80*100-100</f>
        <v>8.2841484463646253</v>
      </c>
      <c r="O80" s="50">
        <f>+'X - Cuadro 1'!O85/'X - Cuadro 1'!O80*100-100</f>
        <v>9.998334986597186</v>
      </c>
      <c r="P80" s="51">
        <f>+'X - Cuadro 1'!P85/'X - Cuadro 1'!P80*100-100</f>
        <v>7.2254188968225748</v>
      </c>
    </row>
    <row r="81" spans="2:16" x14ac:dyDescent="0.25">
      <c r="B81" s="49" t="s">
        <v>22</v>
      </c>
      <c r="C81" s="50">
        <f>+'X - Cuadro 1'!C86/'X - Cuadro 1'!C81*100-100</f>
        <v>2.1918207146723461</v>
      </c>
      <c r="D81" s="50">
        <f>+'X - Cuadro 1'!D86/'X - Cuadro 1'!D81*100-100</f>
        <v>-2.870922308863129</v>
      </c>
      <c r="E81" s="50">
        <f>+'X - Cuadro 1'!E86/'X - Cuadro 1'!E81*100-100</f>
        <v>7.334539516951665</v>
      </c>
      <c r="F81" s="50">
        <f>+'X - Cuadro 1'!F86/'X - Cuadro 1'!F81*100-100</f>
        <v>0.56687818906115695</v>
      </c>
      <c r="G81" s="50">
        <f>+'X - Cuadro 1'!G86/'X - Cuadro 1'!G81*100-100</f>
        <v>12.994168201350533</v>
      </c>
      <c r="H81" s="50">
        <f>+'X - Cuadro 1'!H86/'X - Cuadro 1'!H81*100-100</f>
        <v>8.6861507145670203E-3</v>
      </c>
      <c r="I81" s="50">
        <f>+'X - Cuadro 1'!I86/'X - Cuadro 1'!I81*100-100</f>
        <v>30.004138238420126</v>
      </c>
      <c r="J81" s="50">
        <f>+'X - Cuadro 1'!J86/'X - Cuadro 1'!J81*100-100</f>
        <v>19.488389838054943</v>
      </c>
      <c r="K81" s="50">
        <f>+'X - Cuadro 1'!K86/'X - Cuadro 1'!K81*100-100</f>
        <v>-3.002857106328122</v>
      </c>
      <c r="L81" s="50">
        <f>+'X - Cuadro 1'!L86/'X - Cuadro 1'!L81*100-100</f>
        <v>2.2000936404435407</v>
      </c>
      <c r="M81" s="50">
        <f>+'X - Cuadro 1'!M86/'X - Cuadro 1'!M81*100-100</f>
        <v>-10.433322488112751</v>
      </c>
      <c r="N81" s="50">
        <f>+'X - Cuadro 1'!N86/'X - Cuadro 1'!N81*100-100</f>
        <v>2.5384076150414074</v>
      </c>
      <c r="O81" s="50">
        <f>+'X - Cuadro 1'!O86/'X - Cuadro 1'!O81*100-100</f>
        <v>-1.0263929436587063</v>
      </c>
      <c r="P81" s="51">
        <f>+'X - Cuadro 1'!P86/'X - Cuadro 1'!P81*100-100</f>
        <v>7.4490255568265837</v>
      </c>
    </row>
    <row r="82" spans="2:16" x14ac:dyDescent="0.25">
      <c r="B82" s="49" t="s">
        <v>23</v>
      </c>
      <c r="C82" s="50">
        <f>+'X - Cuadro 1'!C87/'X - Cuadro 1'!C82*100-100</f>
        <v>-11.0703067410834</v>
      </c>
      <c r="D82" s="50">
        <f>+'X - Cuadro 1'!D87/'X - Cuadro 1'!D82*100-100</f>
        <v>3.2170699251034449</v>
      </c>
      <c r="E82" s="50">
        <f>+'X - Cuadro 1'!E87/'X - Cuadro 1'!E82*100-100</f>
        <v>5.3066451019907248</v>
      </c>
      <c r="F82" s="50">
        <f>+'X - Cuadro 1'!F87/'X - Cuadro 1'!F82*100-100</f>
        <v>10.570274868915149</v>
      </c>
      <c r="G82" s="50">
        <f>+'X - Cuadro 1'!G87/'X - Cuadro 1'!G82*100-100</f>
        <v>-14.96357269576329</v>
      </c>
      <c r="H82" s="50">
        <f>+'X - Cuadro 1'!H87/'X - Cuadro 1'!H82*100-100</f>
        <v>5.1616702815347395</v>
      </c>
      <c r="I82" s="50">
        <f>+'X - Cuadro 1'!I87/'X - Cuadro 1'!I82*100-100</f>
        <v>12.431502259499766</v>
      </c>
      <c r="J82" s="50">
        <f>+'X - Cuadro 1'!J87/'X - Cuadro 1'!J82*100-100</f>
        <v>-5.7761763076883454</v>
      </c>
      <c r="K82" s="50">
        <f>+'X - Cuadro 1'!K87/'X - Cuadro 1'!K82*100-100</f>
        <v>10.376482771903355</v>
      </c>
      <c r="L82" s="50">
        <f>+'X - Cuadro 1'!L87/'X - Cuadro 1'!L82*100-100</f>
        <v>3.4000059885618441</v>
      </c>
      <c r="M82" s="50">
        <f>+'X - Cuadro 1'!M87/'X - Cuadro 1'!M82*100-100</f>
        <v>0.29176883237573747</v>
      </c>
      <c r="N82" s="50">
        <f>+'X - Cuadro 1'!N87/'X - Cuadro 1'!N82*100-100</f>
        <v>13.400042759189418</v>
      </c>
      <c r="O82" s="50">
        <f>+'X - Cuadro 1'!O87/'X - Cuadro 1'!O82*100-100</f>
        <v>2.9532582704977557</v>
      </c>
      <c r="P82" s="51">
        <f>+'X - Cuadro 1'!P87/'X - Cuadro 1'!P82*100-100</f>
        <v>5.8741312449117373</v>
      </c>
    </row>
    <row r="83" spans="2:16" x14ac:dyDescent="0.25">
      <c r="B83" s="38">
        <v>2024</v>
      </c>
      <c r="C83" s="39">
        <f>+'X - Cuadro 1'!C88/'X - Cuadro 1'!C83*100-100</f>
        <v>0.71412629162837504</v>
      </c>
      <c r="D83" s="39">
        <f>+'X - Cuadro 1'!D88/'X - Cuadro 1'!D83*100-100</f>
        <v>10.588737688971889</v>
      </c>
      <c r="E83" s="39">
        <f>+'X - Cuadro 1'!E88/'X - Cuadro 1'!E83*100-100</f>
        <v>13.392472912633522</v>
      </c>
      <c r="F83" s="39">
        <f>+'X - Cuadro 1'!F88/'X - Cuadro 1'!F83*100-100</f>
        <v>5.0912168335208463</v>
      </c>
      <c r="G83" s="39">
        <f>+'X - Cuadro 1'!G88/'X - Cuadro 1'!G83*100-100</f>
        <v>-0.98122438703245507</v>
      </c>
      <c r="H83" s="39">
        <f>+'X - Cuadro 1'!H88/'X - Cuadro 1'!H83*100-100</f>
        <v>9.3930404485324033</v>
      </c>
      <c r="I83" s="39">
        <f>+'X - Cuadro 1'!I88/'X - Cuadro 1'!I83*100-100</f>
        <v>20.541972688709834</v>
      </c>
      <c r="J83" s="39">
        <f>+'X - Cuadro 1'!J88/'X - Cuadro 1'!J83*100-100</f>
        <v>16.445116842708018</v>
      </c>
      <c r="K83" s="39">
        <f>+'X - Cuadro 1'!K88/'X - Cuadro 1'!K83*100-100</f>
        <v>7.5231394693000766</v>
      </c>
      <c r="L83" s="39">
        <f>+'X - Cuadro 1'!L88/'X - Cuadro 1'!L83*100-100</f>
        <v>2.9931287447323598</v>
      </c>
      <c r="M83" s="39">
        <f>+'X - Cuadro 1'!M88/'X - Cuadro 1'!M83*100-100</f>
        <v>-4.5858880590500206</v>
      </c>
      <c r="N83" s="39">
        <f>+'X - Cuadro 1'!N88/'X - Cuadro 1'!N83*100-100</f>
        <v>3.5731937386744335</v>
      </c>
      <c r="O83" s="39">
        <f>+'X - Cuadro 1'!O88/'X - Cuadro 1'!O83*100-100</f>
        <v>6.0572793250216534</v>
      </c>
      <c r="P83" s="40">
        <f>+'X - Cuadro 1'!P88/'X - Cuadro 1'!P83*100-100</f>
        <v>8.7014411083948175</v>
      </c>
    </row>
    <row r="84" spans="2:16" x14ac:dyDescent="0.25">
      <c r="B84" s="35" t="s">
        <v>20</v>
      </c>
      <c r="C84" s="36">
        <f>+'X - Cuadro 1'!C89/'X - Cuadro 1'!C84*100-100</f>
        <v>-4.3848661116048646</v>
      </c>
      <c r="D84" s="36">
        <f>+'X - Cuadro 1'!D89/'X - Cuadro 1'!D84*100-100</f>
        <v>7.4938843277385843</v>
      </c>
      <c r="E84" s="36">
        <f>+'X - Cuadro 1'!E89/'X - Cuadro 1'!E84*100-100</f>
        <v>15.981265860290222</v>
      </c>
      <c r="F84" s="36">
        <f>+'X - Cuadro 1'!F89/'X - Cuadro 1'!F84*100-100</f>
        <v>-5.185577035855033</v>
      </c>
      <c r="G84" s="36">
        <f>+'X - Cuadro 1'!G89/'X - Cuadro 1'!G84*100-100</f>
        <v>2.1526418786692858</v>
      </c>
      <c r="H84" s="36">
        <f>+'X - Cuadro 1'!H89/'X - Cuadro 1'!H84*100-100</f>
        <v>5.4771027426352816</v>
      </c>
      <c r="I84" s="36">
        <f>+'X - Cuadro 1'!I89/'X - Cuadro 1'!I84*100-100</f>
        <v>27.814478321548506</v>
      </c>
      <c r="J84" s="36">
        <f>+'X - Cuadro 1'!J89/'X - Cuadro 1'!J84*100-100</f>
        <v>19.722952207028641</v>
      </c>
      <c r="K84" s="36">
        <f>+'X - Cuadro 1'!K89/'X - Cuadro 1'!K84*100-100</f>
        <v>-4.5147711517427069</v>
      </c>
      <c r="L84" s="36">
        <f>+'X - Cuadro 1'!L89/'X - Cuadro 1'!L84*100-100</f>
        <v>3.3999871901620509</v>
      </c>
      <c r="M84" s="36">
        <f>+'X - Cuadro 1'!M89/'X - Cuadro 1'!M84*100-100</f>
        <v>-6.0355724023781931</v>
      </c>
      <c r="N84" s="36">
        <f>+'X - Cuadro 1'!N89/'X - Cuadro 1'!N84*100-100</f>
        <v>5.2181402923775977</v>
      </c>
      <c r="O84" s="36">
        <f>+'X - Cuadro 1'!O89/'X - Cuadro 1'!O84*100-100</f>
        <v>-0.53397243970401576</v>
      </c>
      <c r="P84" s="37">
        <f>+'X - Cuadro 1'!P89/'X - Cuadro 1'!P84*100-100</f>
        <v>10.049325530904568</v>
      </c>
    </row>
    <row r="85" spans="2:16" x14ac:dyDescent="0.25">
      <c r="B85" s="35" t="s">
        <v>21</v>
      </c>
      <c r="C85" s="36">
        <f>+'X - Cuadro 1'!C90/'X - Cuadro 1'!C85*100-100</f>
        <v>4.0507814735932186</v>
      </c>
      <c r="D85" s="36">
        <f>+'X - Cuadro 1'!D90/'X - Cuadro 1'!D85*100-100</f>
        <v>8.6165269883422155</v>
      </c>
      <c r="E85" s="36">
        <f>+'X - Cuadro 1'!E90/'X - Cuadro 1'!E85*100-100</f>
        <v>3.7828782902098652</v>
      </c>
      <c r="F85" s="36">
        <f>+'X - Cuadro 1'!F90/'X - Cuadro 1'!F85*100-100</f>
        <v>11.095624581905156</v>
      </c>
      <c r="G85" s="36">
        <f>+'X - Cuadro 1'!G90/'X - Cuadro 1'!G85*100-100</f>
        <v>5.2856642131090155</v>
      </c>
      <c r="H85" s="36">
        <f>+'X - Cuadro 1'!H90/'X - Cuadro 1'!H85*100-100</f>
        <v>8.6350720707325763</v>
      </c>
      <c r="I85" s="36">
        <f>+'X - Cuadro 1'!I90/'X - Cuadro 1'!I85*100-100</f>
        <v>14.867997477526743</v>
      </c>
      <c r="J85" s="36">
        <f>+'X - Cuadro 1'!J90/'X - Cuadro 1'!J85*100-100</f>
        <v>31.60381770595265</v>
      </c>
      <c r="K85" s="36">
        <f>+'X - Cuadro 1'!K90/'X - Cuadro 1'!K85*100-100</f>
        <v>11.14783860438304</v>
      </c>
      <c r="L85" s="36">
        <f>+'X - Cuadro 1'!L90/'X - Cuadro 1'!L85*100-100</f>
        <v>2.6999731879524518</v>
      </c>
      <c r="M85" s="36">
        <f>+'X - Cuadro 1'!M90/'X - Cuadro 1'!M85*100-100</f>
        <v>-3.385843923808892</v>
      </c>
      <c r="N85" s="36">
        <f>+'X - Cuadro 1'!N90/'X - Cuadro 1'!N85*100-100</f>
        <v>4.6517819465287715</v>
      </c>
      <c r="O85" s="36">
        <f>+'X - Cuadro 1'!O90/'X - Cuadro 1'!O85*100-100</f>
        <v>5.6530810329426657</v>
      </c>
      <c r="P85" s="37">
        <f>+'X - Cuadro 1'!P90/'X - Cuadro 1'!P85*100-100</f>
        <v>7.2125277638013756</v>
      </c>
    </row>
    <row r="86" spans="2:16" x14ac:dyDescent="0.25">
      <c r="B86" s="35" t="s">
        <v>22</v>
      </c>
      <c r="C86" s="36">
        <f>+'X - Cuadro 1'!C91/'X - Cuadro 1'!C86*100-100</f>
        <v>-2.4931226061189875</v>
      </c>
      <c r="D86" s="36">
        <f>+'X - Cuadro 1'!D91/'X - Cuadro 1'!D86*100-100</f>
        <v>15.057556543670074</v>
      </c>
      <c r="E86" s="36">
        <f>+'X - Cuadro 1'!E91/'X - Cuadro 1'!E86*100-100</f>
        <v>8.8335309725962077</v>
      </c>
      <c r="F86" s="36">
        <f>+'X - Cuadro 1'!F91/'X - Cuadro 1'!F86*100-100</f>
        <v>6.2774757300085469</v>
      </c>
      <c r="G86" s="36">
        <f>+'X - Cuadro 1'!G91/'X - Cuadro 1'!G86*100-100</f>
        <v>-1.0575830424527339</v>
      </c>
      <c r="H86" s="36">
        <f>+'X - Cuadro 1'!H91/'X - Cuadro 1'!H86*100-100</f>
        <v>11.180700129663364</v>
      </c>
      <c r="I86" s="36">
        <f>+'X - Cuadro 1'!I91/'X - Cuadro 1'!I86*100-100</f>
        <v>14.429288733803418</v>
      </c>
      <c r="J86" s="36">
        <f>+'X - Cuadro 1'!J91/'X - Cuadro 1'!J86*100-100</f>
        <v>-9.8550122179178885</v>
      </c>
      <c r="K86" s="36">
        <f>+'X - Cuadro 1'!K91/'X - Cuadro 1'!K86*100-100</f>
        <v>18.192388795976044</v>
      </c>
      <c r="L86" s="36">
        <f>+'X - Cuadro 1'!L91/'X - Cuadro 1'!L86*100-100</f>
        <v>2.599904352839701</v>
      </c>
      <c r="M86" s="36">
        <f>+'X - Cuadro 1'!M91/'X - Cuadro 1'!M86*100-100</f>
        <v>-0.95713683543128525</v>
      </c>
      <c r="N86" s="36">
        <f>+'X - Cuadro 1'!N91/'X - Cuadro 1'!N86*100-100</f>
        <v>5.2595996510403751</v>
      </c>
      <c r="O86" s="36">
        <f>+'X - Cuadro 1'!O91/'X - Cuadro 1'!O86*100-100</f>
        <v>8.2491662358918205</v>
      </c>
      <c r="P86" s="37">
        <f>+'X - Cuadro 1'!P91/'X - Cuadro 1'!P86*100-100</f>
        <v>7.5241578381157694</v>
      </c>
    </row>
    <row r="87" spans="2:16" x14ac:dyDescent="0.25">
      <c r="B87" s="35" t="s">
        <v>23</v>
      </c>
      <c r="C87" s="36">
        <f>+'X - Cuadro 1'!C92/'X - Cuadro 1'!C87*100-100</f>
        <v>6.7028107948976299</v>
      </c>
      <c r="D87" s="36">
        <f>+'X - Cuadro 1'!D92/'X - Cuadro 1'!D87*100-100</f>
        <v>11.304056143500119</v>
      </c>
      <c r="E87" s="36">
        <f>+'X - Cuadro 1'!E92/'X - Cuadro 1'!E87*100-100</f>
        <v>22.400267720805005</v>
      </c>
      <c r="F87" s="36">
        <f>+'X - Cuadro 1'!F92/'X - Cuadro 1'!F87*100-100</f>
        <v>8.8260721513643432</v>
      </c>
      <c r="G87" s="36">
        <f>+'X - Cuadro 1'!G92/'X - Cuadro 1'!G87*100-100</f>
        <v>-2.7914552086875091</v>
      </c>
      <c r="H87" s="36">
        <f>+'X - Cuadro 1'!H92/'X - Cuadro 1'!H87*100-100</f>
        <v>12.270263082247141</v>
      </c>
      <c r="I87" s="36">
        <f>+'X - Cuadro 1'!I92/'X - Cuadro 1'!I87*100-100</f>
        <v>24.665959482800503</v>
      </c>
      <c r="J87" s="36">
        <f>+'X - Cuadro 1'!J92/'X - Cuadro 1'!J87*100-100</f>
        <v>28.480688643116338</v>
      </c>
      <c r="K87" s="36">
        <f>+'X - Cuadro 1'!K92/'X - Cuadro 1'!K87*100-100</f>
        <v>2.4137728824565272</v>
      </c>
      <c r="L87" s="36">
        <f>+'X - Cuadro 1'!L92/'X - Cuadro 1'!L87*100-100</f>
        <v>3.2999968973327327</v>
      </c>
      <c r="M87" s="36">
        <f>+'X - Cuadro 1'!M92/'X - Cuadro 1'!M87*100-100</f>
        <v>-8.6418898331733089</v>
      </c>
      <c r="N87" s="36">
        <f>+'X - Cuadro 1'!N92/'X - Cuadro 1'!N87*100-100</f>
        <v>-0.69530274815838311</v>
      </c>
      <c r="O87" s="36">
        <f>+'X - Cuadro 1'!O92/'X - Cuadro 1'!O87*100-100</f>
        <v>12.119926975126489</v>
      </c>
      <c r="P87" s="37">
        <f>+'X - Cuadro 1'!P92/'X - Cuadro 1'!P87*100-100</f>
        <v>10.170509896485342</v>
      </c>
    </row>
    <row r="88" spans="2:16" x14ac:dyDescent="0.25">
      <c r="B88" s="57">
        <v>2025</v>
      </c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9"/>
    </row>
    <row r="89" spans="2:16" x14ac:dyDescent="0.25">
      <c r="B89" s="49" t="s">
        <v>20</v>
      </c>
      <c r="C89" s="50">
        <f>+'X - Cuadro 1'!C94/'X - Cuadro 1'!C89*100-100</f>
        <v>-7.1622589831310535</v>
      </c>
      <c r="D89" s="50">
        <f>+'X - Cuadro 1'!D94/'X - Cuadro 1'!D89*100-100</f>
        <v>7.8210563223153713</v>
      </c>
      <c r="E89" s="50">
        <f>+'X - Cuadro 1'!E94/'X - Cuadro 1'!E89*100-100</f>
        <v>4.8854875673592488</v>
      </c>
      <c r="F89" s="50">
        <f>+'X - Cuadro 1'!F94/'X - Cuadro 1'!F89*100-100</f>
        <v>8.3744169100392014</v>
      </c>
      <c r="G89" s="50">
        <f>+'X - Cuadro 1'!G94/'X - Cuadro 1'!G89*100-100</f>
        <v>36.370244937055276</v>
      </c>
      <c r="H89" s="50">
        <f>+'X - Cuadro 1'!H94/'X - Cuadro 1'!H89*100-100</f>
        <v>7.5301113875351433</v>
      </c>
      <c r="I89" s="50">
        <f>+'X - Cuadro 1'!I94/'X - Cuadro 1'!I89*100-100</f>
        <v>-8.6127866479017712E-2</v>
      </c>
      <c r="J89" s="50">
        <f>+'X - Cuadro 1'!J94/'X - Cuadro 1'!J89*100-100</f>
        <v>-11.774917221622829</v>
      </c>
      <c r="K89" s="50">
        <f>+'X - Cuadro 1'!K94/'X - Cuadro 1'!K89*100-100</f>
        <v>20.406376190246959</v>
      </c>
      <c r="L89" s="50">
        <f>+'X - Cuadro 1'!L94/'X - Cuadro 1'!L89*100-100</f>
        <v>1.6999672940266777</v>
      </c>
      <c r="M89" s="50">
        <f>+'X - Cuadro 1'!M94/'X - Cuadro 1'!M89*100-100</f>
        <v>-3.5630674798337338</v>
      </c>
      <c r="N89" s="50">
        <f>+'X - Cuadro 1'!N94/'X - Cuadro 1'!N89*100-100</f>
        <v>2.9018153801257114</v>
      </c>
      <c r="O89" s="50">
        <f>+'X - Cuadro 1'!O94/'X - Cuadro 1'!O89*100-100</f>
        <v>4.4071623397105668</v>
      </c>
      <c r="P89" s="51">
        <f>+'X - Cuadro 1'!P94/'X - Cuadro 1'!P89*100-100</f>
        <v>0.91066778920175295</v>
      </c>
    </row>
    <row r="90" spans="2:16" x14ac:dyDescent="0.25">
      <c r="B90" s="60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2"/>
    </row>
    <row r="91" spans="2:16" x14ac:dyDescent="0.25">
      <c r="B91" s="54"/>
      <c r="C91" s="54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</row>
    <row r="92" spans="2:16" x14ac:dyDescent="0.25">
      <c r="B92" s="31"/>
      <c r="C92" s="31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</row>
    <row r="94" spans="2:16" x14ac:dyDescent="0.25"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</row>
  </sheetData>
  <mergeCells count="11">
    <mergeCell ref="L6:L7"/>
    <mergeCell ref="M6:M7"/>
    <mergeCell ref="N6:N7"/>
    <mergeCell ref="O6:O7"/>
    <mergeCell ref="P6:P7"/>
    <mergeCell ref="K6:K7"/>
    <mergeCell ref="B6:B7"/>
    <mergeCell ref="C6:C7"/>
    <mergeCell ref="D6:H6"/>
    <mergeCell ref="I6:I7"/>
    <mergeCell ref="J6:J7"/>
  </mergeCells>
  <printOptions horizontalCentered="1"/>
  <pageMargins left="0" right="0" top="0" bottom="0" header="0" footer="0"/>
  <pageSetup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AC43"/>
  <sheetViews>
    <sheetView showGridLines="0" zoomScaleNormal="100" zoomScaleSheetLayoutView="100" workbookViewId="0"/>
  </sheetViews>
  <sheetFormatPr baseColWidth="10" defaultRowHeight="13.5" x14ac:dyDescent="0.25"/>
  <cols>
    <col min="1" max="1" width="4.140625" style="17" customWidth="1"/>
    <col min="2" max="2" width="50.7109375" style="17" customWidth="1"/>
    <col min="3" max="20" width="10" style="17" customWidth="1"/>
    <col min="21" max="16384" width="11.42578125" style="17"/>
  </cols>
  <sheetData>
    <row r="1" spans="2:29" ht="16.5" x14ac:dyDescent="0.25">
      <c r="B1" s="63" t="s">
        <v>35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2:29" ht="16.5" x14ac:dyDescent="0.3">
      <c r="B2" s="65" t="s">
        <v>62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2:29" x14ac:dyDescent="0.25">
      <c r="B3" s="66" t="s">
        <v>81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2:29" x14ac:dyDescent="0.25">
      <c r="B4" s="66" t="s">
        <v>28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</row>
    <row r="6" spans="2:29" ht="26.25" customHeight="1" x14ac:dyDescent="0.25">
      <c r="B6" s="87" t="s">
        <v>30</v>
      </c>
      <c r="C6" s="88">
        <v>2008</v>
      </c>
      <c r="D6" s="88">
        <v>2009</v>
      </c>
      <c r="E6" s="88">
        <v>2010</v>
      </c>
      <c r="F6" s="88">
        <v>2011</v>
      </c>
      <c r="G6" s="88">
        <v>2012</v>
      </c>
      <c r="H6" s="88">
        <v>2013</v>
      </c>
      <c r="I6" s="88">
        <v>2014</v>
      </c>
      <c r="J6" s="88">
        <v>2015</v>
      </c>
      <c r="K6" s="88">
        <v>2016</v>
      </c>
      <c r="L6" s="88">
        <v>2017</v>
      </c>
      <c r="M6" s="88">
        <v>2018</v>
      </c>
      <c r="N6" s="88">
        <v>2019</v>
      </c>
      <c r="O6" s="88">
        <v>2020</v>
      </c>
      <c r="P6" s="88">
        <v>2021</v>
      </c>
      <c r="Q6" s="88">
        <v>2022</v>
      </c>
      <c r="R6" s="88">
        <v>2023</v>
      </c>
      <c r="S6" s="89">
        <v>2024</v>
      </c>
      <c r="T6" s="89" t="s">
        <v>83</v>
      </c>
    </row>
    <row r="7" spans="2:29" ht="30" customHeight="1" x14ac:dyDescent="0.25">
      <c r="B7" s="77" t="s">
        <v>0</v>
      </c>
      <c r="C7" s="78">
        <v>164.74471</v>
      </c>
      <c r="D7" s="78">
        <v>224.22899999999998</v>
      </c>
      <c r="E7" s="78">
        <v>337.44359000000003</v>
      </c>
      <c r="F7" s="78">
        <v>350.77782999999999</v>
      </c>
      <c r="G7" s="78">
        <v>404.22988000000004</v>
      </c>
      <c r="H7" s="78">
        <v>459.31578199999996</v>
      </c>
      <c r="I7" s="78">
        <v>504.23201999999998</v>
      </c>
      <c r="J7" s="78">
        <v>483.86915613999997</v>
      </c>
      <c r="K7" s="78">
        <v>532.63694999999996</v>
      </c>
      <c r="L7" s="78">
        <v>623.01469999999995</v>
      </c>
      <c r="M7" s="78">
        <v>623.83204000000001</v>
      </c>
      <c r="N7" s="78">
        <v>622.91796999999997</v>
      </c>
      <c r="O7" s="78">
        <v>472.20327999999995</v>
      </c>
      <c r="P7" s="78">
        <v>501.05325999999997</v>
      </c>
      <c r="Q7" s="78">
        <v>589.59169999999995</v>
      </c>
      <c r="R7" s="78">
        <v>538.90887999999995</v>
      </c>
      <c r="S7" s="79">
        <v>542.75736999999992</v>
      </c>
      <c r="T7" s="79">
        <v>115.82768</v>
      </c>
      <c r="X7" s="30"/>
      <c r="Y7" s="30"/>
      <c r="Z7" s="30"/>
      <c r="AA7" s="30"/>
      <c r="AB7" s="30"/>
      <c r="AC7" s="70"/>
    </row>
    <row r="8" spans="2:29" ht="20.100000000000001" customHeight="1" x14ac:dyDescent="0.25">
      <c r="B8" s="90" t="s">
        <v>1</v>
      </c>
      <c r="C8" s="91">
        <v>244.67770999999999</v>
      </c>
      <c r="D8" s="91">
        <v>260.32373000000001</v>
      </c>
      <c r="E8" s="91">
        <v>280.94288999999998</v>
      </c>
      <c r="F8" s="91">
        <v>336.71481999999997</v>
      </c>
      <c r="G8" s="91">
        <v>317.78008999999997</v>
      </c>
      <c r="H8" s="91">
        <v>378.50370999999996</v>
      </c>
      <c r="I8" s="91">
        <v>411.60054000000002</v>
      </c>
      <c r="J8" s="91">
        <v>457.64117530999999</v>
      </c>
      <c r="K8" s="91">
        <v>462.60358999999994</v>
      </c>
      <c r="L8" s="91">
        <v>443.93727999999999</v>
      </c>
      <c r="M8" s="91">
        <v>457.3904</v>
      </c>
      <c r="N8" s="91">
        <v>477.54807000000005</v>
      </c>
      <c r="O8" s="91">
        <v>390.76693000000006</v>
      </c>
      <c r="P8" s="91">
        <v>490.59868</v>
      </c>
      <c r="Q8" s="91">
        <v>597.80808999999999</v>
      </c>
      <c r="R8" s="91">
        <v>620.12732000000005</v>
      </c>
      <c r="S8" s="92">
        <v>678.37612999999999</v>
      </c>
      <c r="T8" s="92">
        <v>181.63038</v>
      </c>
      <c r="X8" s="30"/>
      <c r="Y8" s="30"/>
      <c r="Z8" s="30"/>
      <c r="AA8" s="30"/>
      <c r="AB8" s="30"/>
    </row>
    <row r="9" spans="2:29" ht="20.100000000000001" customHeight="1" x14ac:dyDescent="0.25">
      <c r="B9" s="80" t="s">
        <v>2</v>
      </c>
      <c r="C9" s="78">
        <v>147.65917999999999</v>
      </c>
      <c r="D9" s="78">
        <v>161.12215</v>
      </c>
      <c r="E9" s="78">
        <v>169.86178000000001</v>
      </c>
      <c r="F9" s="78">
        <v>199.20400999999998</v>
      </c>
      <c r="G9" s="78">
        <v>190.87903999999997</v>
      </c>
      <c r="H9" s="78">
        <v>192.05337</v>
      </c>
      <c r="I9" s="78">
        <v>215.38852</v>
      </c>
      <c r="J9" s="78">
        <v>243.12717769</v>
      </c>
      <c r="K9" s="78">
        <v>240.39135999999999</v>
      </c>
      <c r="L9" s="78">
        <v>232.93404000000001</v>
      </c>
      <c r="M9" s="78">
        <v>242.15994000000001</v>
      </c>
      <c r="N9" s="78">
        <v>252.18108999999998</v>
      </c>
      <c r="O9" s="78">
        <v>227.16389000000001</v>
      </c>
      <c r="P9" s="78">
        <v>280.81234000000001</v>
      </c>
      <c r="Q9" s="78">
        <v>325.99171000000001</v>
      </c>
      <c r="R9" s="78">
        <v>331.07308</v>
      </c>
      <c r="S9" s="79">
        <v>366.12954000000002</v>
      </c>
      <c r="T9" s="79">
        <v>94.714759999999998</v>
      </c>
      <c r="X9" s="30"/>
      <c r="Y9" s="30"/>
      <c r="Z9" s="30"/>
      <c r="AA9" s="30"/>
      <c r="AB9" s="30"/>
    </row>
    <row r="10" spans="2:29" ht="20.100000000000001" customHeight="1" x14ac:dyDescent="0.25">
      <c r="B10" s="90" t="s">
        <v>74</v>
      </c>
      <c r="C10" s="91">
        <v>10.765229999999999</v>
      </c>
      <c r="D10" s="91">
        <v>13.08541</v>
      </c>
      <c r="E10" s="91">
        <v>13.37068</v>
      </c>
      <c r="F10" s="91">
        <v>15.36802</v>
      </c>
      <c r="G10" s="91">
        <v>14.071760000000001</v>
      </c>
      <c r="H10" s="91">
        <v>72.960139999999996</v>
      </c>
      <c r="I10" s="91">
        <v>73.98818</v>
      </c>
      <c r="J10" s="91">
        <v>80.47962124</v>
      </c>
      <c r="K10" s="91">
        <v>83.359319999999997</v>
      </c>
      <c r="L10" s="91">
        <v>87.150399999999991</v>
      </c>
      <c r="M10" s="91">
        <v>89.627710000000008</v>
      </c>
      <c r="N10" s="91">
        <v>96.201619999999991</v>
      </c>
      <c r="O10" s="91">
        <v>44.721580000000003</v>
      </c>
      <c r="P10" s="91">
        <v>61.194119999999998</v>
      </c>
      <c r="Q10" s="91">
        <v>95.880179999999996</v>
      </c>
      <c r="R10" s="91">
        <v>106.40477</v>
      </c>
      <c r="S10" s="92">
        <v>120.655</v>
      </c>
      <c r="T10" s="92">
        <v>38.100439999999999</v>
      </c>
      <c r="X10" s="30"/>
      <c r="Y10" s="30"/>
      <c r="Z10" s="30"/>
      <c r="AA10" s="30"/>
      <c r="AB10" s="30"/>
    </row>
    <row r="11" spans="2:29" ht="20.100000000000001" customHeight="1" x14ac:dyDescent="0.25">
      <c r="B11" s="80" t="s">
        <v>4</v>
      </c>
      <c r="C11" s="78">
        <v>85.209000000000003</v>
      </c>
      <c r="D11" s="78">
        <v>83.233149999999995</v>
      </c>
      <c r="E11" s="78">
        <v>95.08775</v>
      </c>
      <c r="F11" s="78">
        <v>112.78048999999999</v>
      </c>
      <c r="G11" s="78">
        <v>109.93438999999999</v>
      </c>
      <c r="H11" s="78">
        <v>107.99675999999999</v>
      </c>
      <c r="I11" s="78">
        <v>118.23927999999999</v>
      </c>
      <c r="J11" s="78">
        <v>130.04046338000001</v>
      </c>
      <c r="K11" s="78">
        <v>136.27144000000001</v>
      </c>
      <c r="L11" s="78">
        <v>121.42977000000002</v>
      </c>
      <c r="M11" s="78">
        <v>123.19027</v>
      </c>
      <c r="N11" s="78">
        <v>126.60270999999999</v>
      </c>
      <c r="O11" s="78">
        <v>115.91973</v>
      </c>
      <c r="P11" s="78">
        <v>143.53870000000001</v>
      </c>
      <c r="Q11" s="78">
        <v>169.72343999999998</v>
      </c>
      <c r="R11" s="78">
        <v>176.77110000000002</v>
      </c>
      <c r="S11" s="79">
        <v>185.77090000000001</v>
      </c>
      <c r="T11" s="79">
        <v>47.22063</v>
      </c>
      <c r="X11" s="30"/>
      <c r="Y11" s="30"/>
      <c r="Z11" s="30"/>
      <c r="AA11" s="30"/>
      <c r="AB11" s="30"/>
    </row>
    <row r="12" spans="2:29" ht="20.100000000000001" customHeight="1" x14ac:dyDescent="0.25">
      <c r="B12" s="90" t="s">
        <v>75</v>
      </c>
      <c r="C12" s="91">
        <v>1.0443</v>
      </c>
      <c r="D12" s="91">
        <v>2.8830200000000001</v>
      </c>
      <c r="E12" s="91">
        <v>2.6226800000000003</v>
      </c>
      <c r="F12" s="91">
        <v>9.3623000000000012</v>
      </c>
      <c r="G12" s="91">
        <v>2.8948999999999998</v>
      </c>
      <c r="H12" s="91">
        <v>5.4934399999999997</v>
      </c>
      <c r="I12" s="91">
        <v>3.9845600000000001</v>
      </c>
      <c r="J12" s="91">
        <v>3.9939130000000005</v>
      </c>
      <c r="K12" s="91">
        <v>2.5814700000000004</v>
      </c>
      <c r="L12" s="91">
        <v>2.4230700000000001</v>
      </c>
      <c r="M12" s="91">
        <v>2.41248</v>
      </c>
      <c r="N12" s="91">
        <v>2.5626499999999997</v>
      </c>
      <c r="O12" s="91">
        <v>2.9617300000000002</v>
      </c>
      <c r="P12" s="91">
        <v>5.0535199999999998</v>
      </c>
      <c r="Q12" s="91">
        <v>6.2127600000000003</v>
      </c>
      <c r="R12" s="91">
        <v>5.8783700000000003</v>
      </c>
      <c r="S12" s="92">
        <v>5.8206900000000008</v>
      </c>
      <c r="T12" s="92">
        <v>1.5945499999999999</v>
      </c>
      <c r="X12" s="30"/>
      <c r="Y12" s="30"/>
      <c r="Z12" s="30"/>
      <c r="AA12" s="30"/>
      <c r="AB12" s="30"/>
    </row>
    <row r="13" spans="2:29" ht="20.100000000000001" customHeight="1" x14ac:dyDescent="0.25">
      <c r="B13" s="77" t="s">
        <v>6</v>
      </c>
      <c r="C13" s="78">
        <v>1098.13789</v>
      </c>
      <c r="D13" s="78">
        <v>1085.8999899999999</v>
      </c>
      <c r="E13" s="78">
        <v>1053.3229999999999</v>
      </c>
      <c r="F13" s="78">
        <v>1076.49611</v>
      </c>
      <c r="G13" s="78">
        <v>1109.8674800000001</v>
      </c>
      <c r="H13" s="78">
        <v>1160.3400062000001</v>
      </c>
      <c r="I13" s="78">
        <v>1163.5199899999998</v>
      </c>
      <c r="J13" s="78">
        <v>1169.2499972999999</v>
      </c>
      <c r="K13" s="78">
        <v>1200.5700100000001</v>
      </c>
      <c r="L13" s="78">
        <v>1212.7</v>
      </c>
      <c r="M13" s="78">
        <v>1230.89002</v>
      </c>
      <c r="N13" s="78">
        <v>1220.71759</v>
      </c>
      <c r="O13" s="78">
        <v>326.93124</v>
      </c>
      <c r="P13" s="78">
        <v>388.21375</v>
      </c>
      <c r="Q13" s="78">
        <v>991.88031000000001</v>
      </c>
      <c r="R13" s="78">
        <v>1373.4876600000002</v>
      </c>
      <c r="S13" s="79">
        <v>1655.6291200000001</v>
      </c>
      <c r="T13" s="79">
        <v>455.7081</v>
      </c>
      <c r="X13" s="30"/>
      <c r="Y13" s="30"/>
      <c r="Z13" s="30"/>
      <c r="AA13" s="30"/>
      <c r="AB13" s="30"/>
    </row>
    <row r="14" spans="2:29" ht="20.100000000000001" customHeight="1" x14ac:dyDescent="0.25">
      <c r="B14" s="90" t="s">
        <v>7</v>
      </c>
      <c r="C14" s="91">
        <v>31.602890000000002</v>
      </c>
      <c r="D14" s="91">
        <v>29.335080000000001</v>
      </c>
      <c r="E14" s="91">
        <v>27.143959999999996</v>
      </c>
      <c r="F14" s="91">
        <v>26.96649</v>
      </c>
      <c r="G14" s="91">
        <v>28.018429999999999</v>
      </c>
      <c r="H14" s="91">
        <v>30.45429</v>
      </c>
      <c r="I14" s="91">
        <v>32.575600000000001</v>
      </c>
      <c r="J14" s="91">
        <v>35.465106900000002</v>
      </c>
      <c r="K14" s="91">
        <v>35.923299999999998</v>
      </c>
      <c r="L14" s="91">
        <v>34.808929999999997</v>
      </c>
      <c r="M14" s="91">
        <v>40.454229999999995</v>
      </c>
      <c r="N14" s="91">
        <v>39.343939999999996</v>
      </c>
      <c r="O14" s="91">
        <v>43.470659999999995</v>
      </c>
      <c r="P14" s="91">
        <v>44.520969999999998</v>
      </c>
      <c r="Q14" s="91">
        <v>50.183990000000001</v>
      </c>
      <c r="R14" s="91">
        <v>51.814530000000005</v>
      </c>
      <c r="S14" s="92">
        <v>60.335490000000007</v>
      </c>
      <c r="T14" s="92">
        <v>11.857010000000001</v>
      </c>
      <c r="X14" s="30"/>
      <c r="Y14" s="30"/>
      <c r="Z14" s="30"/>
      <c r="AA14" s="30"/>
      <c r="AB14" s="30"/>
    </row>
    <row r="15" spans="2:29" ht="20.100000000000001" customHeight="1" x14ac:dyDescent="0.25">
      <c r="B15" s="77" t="s">
        <v>8</v>
      </c>
      <c r="C15" s="78">
        <v>27.101659999999999</v>
      </c>
      <c r="D15" s="78">
        <v>20.921700000000001</v>
      </c>
      <c r="E15" s="78">
        <v>36.013460000000002</v>
      </c>
      <c r="F15" s="78">
        <v>40.807779999999994</v>
      </c>
      <c r="G15" s="78">
        <v>47.143400000000007</v>
      </c>
      <c r="H15" s="78">
        <v>66.56357478999999</v>
      </c>
      <c r="I15" s="78">
        <v>61.520039999999995</v>
      </c>
      <c r="J15" s="78">
        <v>81.596853130000014</v>
      </c>
      <c r="K15" s="78">
        <v>95.713049999999996</v>
      </c>
      <c r="L15" s="78">
        <v>105.21047</v>
      </c>
      <c r="M15" s="78">
        <v>92.449480000000008</v>
      </c>
      <c r="N15" s="78">
        <v>130.96520000000001</v>
      </c>
      <c r="O15" s="78">
        <v>143.31958999999998</v>
      </c>
      <c r="P15" s="78">
        <v>158.75044</v>
      </c>
      <c r="Q15" s="78">
        <v>139.51426999999998</v>
      </c>
      <c r="R15" s="78">
        <v>147.22896</v>
      </c>
      <c r="S15" s="79">
        <v>158.30520000000001</v>
      </c>
      <c r="T15" s="79">
        <v>36.768169999999998</v>
      </c>
      <c r="X15" s="30"/>
      <c r="Y15" s="30"/>
      <c r="Z15" s="30"/>
      <c r="AA15" s="30"/>
      <c r="AB15" s="30"/>
    </row>
    <row r="16" spans="2:29" ht="20.100000000000001" customHeight="1" x14ac:dyDescent="0.25">
      <c r="B16" s="90" t="s">
        <v>9</v>
      </c>
      <c r="C16" s="91">
        <v>11.920490000000001</v>
      </c>
      <c r="D16" s="91">
        <v>11.760149999999999</v>
      </c>
      <c r="E16" s="91">
        <v>12.735429999999999</v>
      </c>
      <c r="F16" s="91">
        <v>10.87453</v>
      </c>
      <c r="G16" s="91">
        <v>12.054729999999999</v>
      </c>
      <c r="H16" s="91">
        <v>15.423043999999999</v>
      </c>
      <c r="I16" s="91">
        <v>15.215599999999998</v>
      </c>
      <c r="J16" s="91">
        <v>16.477459769999999</v>
      </c>
      <c r="K16" s="91">
        <v>14.069750000000001</v>
      </c>
      <c r="L16" s="91">
        <v>15.596720000000001</v>
      </c>
      <c r="M16" s="91">
        <v>16.198889999999999</v>
      </c>
      <c r="N16" s="91">
        <v>16.437989999999999</v>
      </c>
      <c r="O16" s="91">
        <v>15.852370000000001</v>
      </c>
      <c r="P16" s="91">
        <v>16.768610000000002</v>
      </c>
      <c r="Q16" s="91">
        <v>17.27121</v>
      </c>
      <c r="R16" s="91">
        <v>17.688179999999999</v>
      </c>
      <c r="S16" s="92">
        <v>18.217610000000001</v>
      </c>
      <c r="T16" s="92">
        <v>4.1045699999999998</v>
      </c>
      <c r="X16" s="30"/>
      <c r="Y16" s="30"/>
      <c r="Z16" s="30"/>
      <c r="AA16" s="30"/>
      <c r="AB16" s="30"/>
    </row>
    <row r="17" spans="2:28" ht="30" customHeight="1" x14ac:dyDescent="0.25">
      <c r="B17" s="77" t="s">
        <v>32</v>
      </c>
      <c r="C17" s="78">
        <v>411.44951000000003</v>
      </c>
      <c r="D17" s="78">
        <v>404.10845999999998</v>
      </c>
      <c r="E17" s="78">
        <v>396.67336999999998</v>
      </c>
      <c r="F17" s="78">
        <v>460.64985000000001</v>
      </c>
      <c r="G17" s="78">
        <v>529.99684999999999</v>
      </c>
      <c r="H17" s="78">
        <v>573.59850633999986</v>
      </c>
      <c r="I17" s="78">
        <v>644.80526999999995</v>
      </c>
      <c r="J17" s="78">
        <v>638.42061605000004</v>
      </c>
      <c r="K17" s="78">
        <v>673.82670000000007</v>
      </c>
      <c r="L17" s="78">
        <v>742.72250999999994</v>
      </c>
      <c r="M17" s="78">
        <v>741.83199000000002</v>
      </c>
      <c r="N17" s="78">
        <v>744.30868000000009</v>
      </c>
      <c r="O17" s="78">
        <v>668.87742000000003</v>
      </c>
      <c r="P17" s="78">
        <v>634.67946000000006</v>
      </c>
      <c r="Q17" s="78">
        <v>628.91345999999999</v>
      </c>
      <c r="R17" s="78">
        <v>604.36364000000003</v>
      </c>
      <c r="S17" s="79">
        <v>576.64819999999997</v>
      </c>
      <c r="T17" s="79">
        <v>120.80642</v>
      </c>
      <c r="X17" s="30"/>
      <c r="Y17" s="30"/>
      <c r="Z17" s="30"/>
      <c r="AA17" s="30"/>
      <c r="AB17" s="30"/>
    </row>
    <row r="18" spans="2:28" ht="30" customHeight="1" x14ac:dyDescent="0.25">
      <c r="B18" s="90" t="s">
        <v>33</v>
      </c>
      <c r="C18" s="91">
        <v>81.567370000000011</v>
      </c>
      <c r="D18" s="91">
        <v>91.162849999999992</v>
      </c>
      <c r="E18" s="91">
        <v>140.67756</v>
      </c>
      <c r="F18" s="91">
        <v>146.43243000000001</v>
      </c>
      <c r="G18" s="91">
        <v>185.21641999999997</v>
      </c>
      <c r="H18" s="91">
        <v>159.40421537</v>
      </c>
      <c r="I18" s="91">
        <v>187.53353000000001</v>
      </c>
      <c r="J18" s="91">
        <v>199.54329382999998</v>
      </c>
      <c r="K18" s="91">
        <v>253.20564000000002</v>
      </c>
      <c r="L18" s="91">
        <v>287.26568999999995</v>
      </c>
      <c r="M18" s="91">
        <v>365.23597000000001</v>
      </c>
      <c r="N18" s="91">
        <v>311.97746000000001</v>
      </c>
      <c r="O18" s="91">
        <v>414.53215999999998</v>
      </c>
      <c r="P18" s="91">
        <v>528.71125000000006</v>
      </c>
      <c r="Q18" s="91">
        <v>741.65302999999994</v>
      </c>
      <c r="R18" s="91">
        <v>803.95053000000007</v>
      </c>
      <c r="S18" s="92">
        <v>832.67723999999998</v>
      </c>
      <c r="T18" s="92">
        <v>177.15132</v>
      </c>
      <c r="X18" s="30"/>
      <c r="Y18" s="30"/>
      <c r="Z18" s="30"/>
      <c r="AA18" s="30"/>
      <c r="AB18" s="30"/>
    </row>
    <row r="19" spans="2:28" ht="20.100000000000001" customHeight="1" x14ac:dyDescent="0.25">
      <c r="B19" s="81" t="s">
        <v>34</v>
      </c>
      <c r="C19" s="82">
        <v>154.81205999999997</v>
      </c>
      <c r="D19" s="82">
        <v>118.77963999999999</v>
      </c>
      <c r="E19" s="82">
        <v>119.77208</v>
      </c>
      <c r="F19" s="82">
        <v>142.62455</v>
      </c>
      <c r="G19" s="82">
        <v>160.95710000000003</v>
      </c>
      <c r="H19" s="82">
        <v>153.54168497476084</v>
      </c>
      <c r="I19" s="82">
        <v>175.61151839027076</v>
      </c>
      <c r="J19" s="82">
        <v>160.32283996072971</v>
      </c>
      <c r="K19" s="82">
        <v>145.56269799999998</v>
      </c>
      <c r="L19" s="82">
        <v>134.88211634051464</v>
      </c>
      <c r="M19" s="82">
        <v>138.69856352916983</v>
      </c>
      <c r="N19" s="82">
        <v>114.86112883826532</v>
      </c>
      <c r="O19" s="82">
        <v>109.75801078689545</v>
      </c>
      <c r="P19" s="82">
        <v>121.24985306958443</v>
      </c>
      <c r="Q19" s="82">
        <v>129.49090601304985</v>
      </c>
      <c r="R19" s="82">
        <v>136.45840571184775</v>
      </c>
      <c r="S19" s="83">
        <v>144.72407250828564</v>
      </c>
      <c r="T19" s="83">
        <v>39.819781424132657</v>
      </c>
      <c r="X19" s="30"/>
      <c r="Y19" s="30"/>
      <c r="Z19" s="30"/>
      <c r="AA19" s="30"/>
      <c r="AB19" s="30"/>
    </row>
    <row r="20" spans="2:28" ht="20.100000000000001" customHeight="1" x14ac:dyDescent="0.25">
      <c r="B20" s="84" t="s">
        <v>31</v>
      </c>
      <c r="C20" s="85">
        <v>2226.0142900000001</v>
      </c>
      <c r="D20" s="85">
        <v>2246.5206000000003</v>
      </c>
      <c r="E20" s="85">
        <v>2404.7253400000004</v>
      </c>
      <c r="F20" s="85">
        <v>2592.3443899999997</v>
      </c>
      <c r="G20" s="85">
        <v>2795.2643800000001</v>
      </c>
      <c r="H20" s="85">
        <v>2997.1448136747608</v>
      </c>
      <c r="I20" s="85">
        <v>3196.6141083902703</v>
      </c>
      <c r="J20" s="85">
        <v>3242.5864983907295</v>
      </c>
      <c r="K20" s="85">
        <v>3414.1116880000004</v>
      </c>
      <c r="L20" s="85">
        <v>3600.1384163405146</v>
      </c>
      <c r="M20" s="85">
        <f>SUM(M13:M19,M7:M8)</f>
        <v>3706.9815835291702</v>
      </c>
      <c r="N20" s="85">
        <f t="shared" ref="N20:R20" si="0">SUM(N13:N19,N7:N8)</f>
        <v>3679.0780288382657</v>
      </c>
      <c r="O20" s="85">
        <f t="shared" si="0"/>
        <v>2585.7116607868957</v>
      </c>
      <c r="P20" s="85">
        <f t="shared" si="0"/>
        <v>2884.5462730695845</v>
      </c>
      <c r="Q20" s="85">
        <f t="shared" ref="Q20" si="1">SUM(Q13:Q19,Q7:Q8)</f>
        <v>3886.3069660130495</v>
      </c>
      <c r="R20" s="85">
        <f t="shared" si="0"/>
        <v>4294.0281057118482</v>
      </c>
      <c r="S20" s="86">
        <f t="shared" ref="S20:T20" si="2">SUM(S13:S19,S7:S8)</f>
        <v>4667.6704325082856</v>
      </c>
      <c r="T20" s="86">
        <f t="shared" si="2"/>
        <v>1143.6734314241328</v>
      </c>
      <c r="X20" s="30"/>
      <c r="Y20" s="30"/>
      <c r="Z20" s="30"/>
      <c r="AA20" s="30"/>
      <c r="AB20" s="30"/>
    </row>
    <row r="21" spans="2:28" ht="20.100000000000001" customHeight="1" x14ac:dyDescent="0.25">
      <c r="B21" s="75" t="s">
        <v>82</v>
      </c>
    </row>
    <row r="23" spans="2:28" ht="16.5" x14ac:dyDescent="0.25">
      <c r="B23" s="63" t="s">
        <v>36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</row>
    <row r="24" spans="2:28" ht="16.5" x14ac:dyDescent="0.3">
      <c r="B24" s="65" t="s">
        <v>62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</row>
    <row r="25" spans="2:28" x14ac:dyDescent="0.25">
      <c r="B25" s="66" t="str">
        <f>+B3</f>
        <v>Período:  2008  -  2025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</row>
    <row r="26" spans="2:28" x14ac:dyDescent="0.25">
      <c r="B26" s="66" t="s">
        <v>37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</row>
    <row r="28" spans="2:28" ht="26.25" customHeight="1" x14ac:dyDescent="0.25">
      <c r="B28" s="93" t="s">
        <v>30</v>
      </c>
      <c r="C28" s="94">
        <v>2008</v>
      </c>
      <c r="D28" s="94">
        <v>2009</v>
      </c>
      <c r="E28" s="94">
        <v>2010</v>
      </c>
      <c r="F28" s="94">
        <v>2011</v>
      </c>
      <c r="G28" s="94">
        <v>2012</v>
      </c>
      <c r="H28" s="94">
        <v>2013</v>
      </c>
      <c r="I28" s="94">
        <v>2014</v>
      </c>
      <c r="J28" s="94">
        <v>2015</v>
      </c>
      <c r="K28" s="94">
        <v>2016</v>
      </c>
      <c r="L28" s="94">
        <v>2017</v>
      </c>
      <c r="M28" s="94">
        <v>2018</v>
      </c>
      <c r="N28" s="94">
        <v>2019</v>
      </c>
      <c r="O28" s="94">
        <v>2020</v>
      </c>
      <c r="P28" s="94">
        <v>2021</v>
      </c>
      <c r="Q28" s="95">
        <v>2022</v>
      </c>
      <c r="R28" s="95">
        <v>2023</v>
      </c>
      <c r="S28" s="95">
        <f>+S6</f>
        <v>2024</v>
      </c>
      <c r="T28" s="95" t="str">
        <f>+T6</f>
        <v>2025 *</v>
      </c>
    </row>
    <row r="29" spans="2:28" ht="30" customHeight="1" x14ac:dyDescent="0.25">
      <c r="B29" s="67" t="s">
        <v>0</v>
      </c>
      <c r="C29" s="68">
        <f>+C7/C$20*100</f>
        <v>7.4008828577645831</v>
      </c>
      <c r="D29" s="68">
        <f t="shared" ref="D29:R29" si="3">+D7/D$20*100</f>
        <v>9.9811682118561453</v>
      </c>
      <c r="E29" s="68">
        <f t="shared" si="3"/>
        <v>14.032521069537196</v>
      </c>
      <c r="F29" s="68">
        <f t="shared" si="3"/>
        <v>13.531297436911924</v>
      </c>
      <c r="G29" s="68">
        <f t="shared" si="3"/>
        <v>14.461239619845905</v>
      </c>
      <c r="H29" s="68">
        <f t="shared" si="3"/>
        <v>15.325111416182748</v>
      </c>
      <c r="I29" s="68">
        <f t="shared" si="3"/>
        <v>15.773940891911966</v>
      </c>
      <c r="J29" s="68">
        <f t="shared" si="3"/>
        <v>14.922320696152299</v>
      </c>
      <c r="K29" s="68">
        <f t="shared" si="3"/>
        <v>15.601040583180826</v>
      </c>
      <c r="L29" s="68">
        <f t="shared" si="3"/>
        <v>17.305298517752128</v>
      </c>
      <c r="M29" s="68">
        <f t="shared" si="3"/>
        <v>16.828571330696796</v>
      </c>
      <c r="N29" s="68">
        <f t="shared" si="3"/>
        <v>16.931360659308915</v>
      </c>
      <c r="O29" s="68">
        <f t="shared" si="3"/>
        <v>18.262023842840115</v>
      </c>
      <c r="P29" s="68">
        <f t="shared" si="3"/>
        <v>17.370262515040366</v>
      </c>
      <c r="Q29" s="69">
        <f t="shared" ref="Q29" si="4">+Q7/Q$20*100</f>
        <v>15.171001805986013</v>
      </c>
      <c r="R29" s="69">
        <f t="shared" si="3"/>
        <v>12.550194519759941</v>
      </c>
      <c r="S29" s="69">
        <f t="shared" ref="S29:T29" si="5">+S7/S$20*100</f>
        <v>11.628013970736493</v>
      </c>
      <c r="T29" s="69">
        <f t="shared" si="5"/>
        <v>10.127688273370858</v>
      </c>
    </row>
    <row r="30" spans="2:28" ht="20.100000000000001" customHeight="1" x14ac:dyDescent="0.25">
      <c r="B30" s="90" t="s">
        <v>1</v>
      </c>
      <c r="C30" s="91">
        <f t="shared" ref="C30:R30" si="6">+C8/C$20*100</f>
        <v>10.99174030908849</v>
      </c>
      <c r="D30" s="91">
        <f t="shared" si="6"/>
        <v>11.587863026940415</v>
      </c>
      <c r="E30" s="91">
        <f t="shared" si="6"/>
        <v>11.682951284573727</v>
      </c>
      <c r="F30" s="91">
        <f t="shared" si="6"/>
        <v>12.988815116497696</v>
      </c>
      <c r="G30" s="91">
        <f t="shared" si="6"/>
        <v>11.368516419187511</v>
      </c>
      <c r="H30" s="91">
        <f t="shared" si="6"/>
        <v>12.628809534762567</v>
      </c>
      <c r="I30" s="91">
        <f t="shared" si="6"/>
        <v>12.876141005561385</v>
      </c>
      <c r="J30" s="91">
        <f t="shared" si="6"/>
        <v>14.113460829406518</v>
      </c>
      <c r="K30" s="91">
        <f t="shared" si="6"/>
        <v>13.549749752650737</v>
      </c>
      <c r="L30" s="91">
        <f t="shared" si="6"/>
        <v>12.331116992197634</v>
      </c>
      <c r="M30" s="91">
        <f t="shared" si="6"/>
        <v>12.338620780644643</v>
      </c>
      <c r="N30" s="91">
        <f t="shared" si="6"/>
        <v>12.98010170637219</v>
      </c>
      <c r="O30" s="91">
        <f t="shared" si="6"/>
        <v>15.112548546154603</v>
      </c>
      <c r="P30" s="91">
        <f t="shared" si="6"/>
        <v>17.007828391601095</v>
      </c>
      <c r="Q30" s="91">
        <f t="shared" ref="Q30" si="7">+Q8/Q$20*100</f>
        <v>15.382420771905455</v>
      </c>
      <c r="R30" s="91">
        <f t="shared" si="6"/>
        <v>14.441622288757646</v>
      </c>
      <c r="S30" s="92">
        <f t="shared" ref="S30:T30" si="8">+S8/S$20*100</f>
        <v>14.533505306531639</v>
      </c>
      <c r="T30" s="92">
        <f t="shared" si="8"/>
        <v>15.881314981133118</v>
      </c>
    </row>
    <row r="31" spans="2:28" ht="20.100000000000001" customHeight="1" x14ac:dyDescent="0.25">
      <c r="B31" s="71" t="s">
        <v>2</v>
      </c>
      <c r="C31" s="68">
        <f t="shared" ref="C31:R31" si="9">+C9/C$20*100</f>
        <v>6.6333437598911358</v>
      </c>
      <c r="D31" s="68">
        <f t="shared" si="9"/>
        <v>7.1720753417529304</v>
      </c>
      <c r="E31" s="68">
        <f t="shared" si="9"/>
        <v>7.0636665724161229</v>
      </c>
      <c r="F31" s="68">
        <f t="shared" si="9"/>
        <v>7.6843189033228718</v>
      </c>
      <c r="G31" s="68">
        <f t="shared" si="9"/>
        <v>6.8286578316431008</v>
      </c>
      <c r="H31" s="68">
        <f t="shared" si="9"/>
        <v>6.4078775614624313</v>
      </c>
      <c r="I31" s="68">
        <f t="shared" si="9"/>
        <v>6.738020689912549</v>
      </c>
      <c r="J31" s="68">
        <f t="shared" si="9"/>
        <v>7.4979396173598483</v>
      </c>
      <c r="K31" s="68">
        <f t="shared" si="9"/>
        <v>7.0411100153792026</v>
      </c>
      <c r="L31" s="68">
        <f t="shared" si="9"/>
        <v>6.4701412296467726</v>
      </c>
      <c r="M31" s="68">
        <f t="shared" si="9"/>
        <v>6.5325369048490307</v>
      </c>
      <c r="N31" s="68">
        <f t="shared" si="9"/>
        <v>6.8544642984816138</v>
      </c>
      <c r="O31" s="68">
        <f t="shared" si="9"/>
        <v>8.7853527307398398</v>
      </c>
      <c r="P31" s="68">
        <f t="shared" si="9"/>
        <v>9.7350610257735291</v>
      </c>
      <c r="Q31" s="69">
        <f t="shared" ref="Q31" si="10">+Q9/Q$20*100</f>
        <v>8.3882130992455792</v>
      </c>
      <c r="R31" s="69">
        <f t="shared" si="9"/>
        <v>7.7100818124504551</v>
      </c>
      <c r="S31" s="69">
        <f t="shared" ref="S31:T31" si="11">+S9/S$20*100</f>
        <v>7.8439458246680767</v>
      </c>
      <c r="T31" s="69">
        <f t="shared" si="11"/>
        <v>8.2816263277235223</v>
      </c>
    </row>
    <row r="32" spans="2:28" ht="20.100000000000001" customHeight="1" x14ac:dyDescent="0.25">
      <c r="B32" s="90" t="s">
        <v>74</v>
      </c>
      <c r="C32" s="91">
        <f t="shared" ref="C32:R32" si="12">+C10/C$20*100</f>
        <v>0.48361010297018348</v>
      </c>
      <c r="D32" s="91">
        <f t="shared" si="12"/>
        <v>0.58247451636989211</v>
      </c>
      <c r="E32" s="91">
        <f t="shared" si="12"/>
        <v>0.55601692956751547</v>
      </c>
      <c r="F32" s="91">
        <f t="shared" si="12"/>
        <v>0.59282323981652763</v>
      </c>
      <c r="G32" s="91">
        <f t="shared" si="12"/>
        <v>0.50341427811561779</v>
      </c>
      <c r="H32" s="91">
        <f t="shared" si="12"/>
        <v>2.434321480467422</v>
      </c>
      <c r="I32" s="91">
        <f t="shared" si="12"/>
        <v>2.3145796612046636</v>
      </c>
      <c r="J32" s="91">
        <f t="shared" si="12"/>
        <v>2.4819575755324159</v>
      </c>
      <c r="K32" s="91">
        <f t="shared" si="12"/>
        <v>2.4416108088377215</v>
      </c>
      <c r="L32" s="91">
        <f t="shared" si="12"/>
        <v>2.4207513690150568</v>
      </c>
      <c r="M32" s="91">
        <f t="shared" si="12"/>
        <v>2.4178083429988728</v>
      </c>
      <c r="N32" s="91">
        <f t="shared" si="12"/>
        <v>2.614829564524821</v>
      </c>
      <c r="O32" s="91">
        <f t="shared" si="12"/>
        <v>1.729565623198301</v>
      </c>
      <c r="P32" s="91">
        <f t="shared" si="12"/>
        <v>2.1214469870466104</v>
      </c>
      <c r="Q32" s="91">
        <f t="shared" ref="Q32" si="13">+Q10/Q$20*100</f>
        <v>2.4671283261590418</v>
      </c>
      <c r="R32" s="91">
        <f t="shared" si="12"/>
        <v>2.4779709722547474</v>
      </c>
      <c r="S32" s="92">
        <f t="shared" ref="S32:T32" si="14">+S10/S$20*100</f>
        <v>2.584908290861553</v>
      </c>
      <c r="T32" s="92">
        <f t="shared" si="14"/>
        <v>3.3314090327827506</v>
      </c>
    </row>
    <row r="33" spans="2:20" ht="20.100000000000001" customHeight="1" x14ac:dyDescent="0.25">
      <c r="B33" s="71" t="s">
        <v>4</v>
      </c>
      <c r="C33" s="68">
        <f t="shared" ref="C33:R33" si="15">+C11/C$20*100</f>
        <v>3.8278730007613739</v>
      </c>
      <c r="D33" s="68">
        <f t="shared" si="15"/>
        <v>3.7049804929454013</v>
      </c>
      <c r="E33" s="68">
        <f t="shared" si="15"/>
        <v>3.954204183667811</v>
      </c>
      <c r="F33" s="68">
        <f t="shared" si="15"/>
        <v>4.3505211126674412</v>
      </c>
      <c r="G33" s="68">
        <f t="shared" si="15"/>
        <v>3.9328798659109299</v>
      </c>
      <c r="H33" s="68">
        <f t="shared" si="15"/>
        <v>3.6033213846476295</v>
      </c>
      <c r="I33" s="68">
        <f t="shared" si="15"/>
        <v>3.6988912640300566</v>
      </c>
      <c r="J33" s="68">
        <f t="shared" si="15"/>
        <v>4.0103930440880475</v>
      </c>
      <c r="K33" s="68">
        <f t="shared" si="15"/>
        <v>3.9914171665493563</v>
      </c>
      <c r="L33" s="68">
        <f t="shared" si="15"/>
        <v>3.3729194813412624</v>
      </c>
      <c r="M33" s="68">
        <f t="shared" si="15"/>
        <v>3.3231961698260917</v>
      </c>
      <c r="N33" s="68">
        <f t="shared" si="15"/>
        <v>3.4411531641251178</v>
      </c>
      <c r="O33" s="68">
        <f t="shared" si="15"/>
        <v>4.4830880317383404</v>
      </c>
      <c r="P33" s="68">
        <f t="shared" si="15"/>
        <v>4.9761274880591042</v>
      </c>
      <c r="Q33" s="69">
        <f t="shared" ref="Q33" si="16">+Q11/Q$20*100</f>
        <v>4.367216524177933</v>
      </c>
      <c r="R33" s="69">
        <f t="shared" si="15"/>
        <v>4.1166731015305169</v>
      </c>
      <c r="S33" s="69">
        <f t="shared" ref="S33:T33" si="17">+S11/S$20*100</f>
        <v>3.9799489421143965</v>
      </c>
      <c r="T33" s="69">
        <f t="shared" si="17"/>
        <v>4.1288560792392985</v>
      </c>
    </row>
    <row r="34" spans="2:20" ht="20.100000000000001" customHeight="1" x14ac:dyDescent="0.25">
      <c r="B34" s="90" t="s">
        <v>76</v>
      </c>
      <c r="C34" s="91">
        <f t="shared" ref="C34:R34" si="18">+C12/C$20*100</f>
        <v>4.6913445465797073E-2</v>
      </c>
      <c r="D34" s="91">
        <f t="shared" si="18"/>
        <v>0.12833267587219097</v>
      </c>
      <c r="E34" s="91">
        <f t="shared" si="18"/>
        <v>0.10906359892227858</v>
      </c>
      <c r="F34" s="91">
        <f t="shared" si="18"/>
        <v>0.36115186069085525</v>
      </c>
      <c r="G34" s="91">
        <f t="shared" si="18"/>
        <v>0.10356444351786144</v>
      </c>
      <c r="H34" s="91">
        <f t="shared" si="18"/>
        <v>0.18328910818508512</v>
      </c>
      <c r="I34" s="91">
        <f t="shared" si="18"/>
        <v>0.12464939041411283</v>
      </c>
      <c r="J34" s="91">
        <f t="shared" si="18"/>
        <v>0.12317059242620508</v>
      </c>
      <c r="K34" s="91">
        <f t="shared" si="18"/>
        <v>7.5611761884457715E-2</v>
      </c>
      <c r="L34" s="91">
        <f t="shared" si="18"/>
        <v>6.7304912194543168E-2</v>
      </c>
      <c r="M34" s="91">
        <f t="shared" si="18"/>
        <v>6.5079362970647356E-2</v>
      </c>
      <c r="N34" s="91">
        <f t="shared" si="18"/>
        <v>6.9654679240635786E-2</v>
      </c>
      <c r="O34" s="91">
        <f t="shared" si="18"/>
        <v>0.11454216047812046</v>
      </c>
      <c r="P34" s="91">
        <f t="shared" si="18"/>
        <v>0.17519289072185021</v>
      </c>
      <c r="Q34" s="91">
        <f t="shared" ref="Q34" si="19">+Q12/Q$20*100</f>
        <v>0.15986282232290189</v>
      </c>
      <c r="R34" s="91">
        <f t="shared" si="18"/>
        <v>0.13689640252192772</v>
      </c>
      <c r="S34" s="92">
        <f t="shared" ref="S34:T34" si="20">+S12/S$20*100</f>
        <v>0.12470224888761292</v>
      </c>
      <c r="T34" s="92">
        <f t="shared" si="20"/>
        <v>0.13942354138754659</v>
      </c>
    </row>
    <row r="35" spans="2:20" ht="20.100000000000001" customHeight="1" x14ac:dyDescent="0.25">
      <c r="B35" s="67" t="s">
        <v>6</v>
      </c>
      <c r="C35" s="68">
        <f t="shared" ref="C35:R35" si="21">+C13/C$20*100</f>
        <v>49.332023380676496</v>
      </c>
      <c r="D35" s="68">
        <f t="shared" si="21"/>
        <v>48.336970068291372</v>
      </c>
      <c r="E35" s="68">
        <f t="shared" si="21"/>
        <v>43.80221651425687</v>
      </c>
      <c r="F35" s="68">
        <f t="shared" si="21"/>
        <v>41.525968314726889</v>
      </c>
      <c r="G35" s="68">
        <f t="shared" si="21"/>
        <v>39.705277538005191</v>
      </c>
      <c r="H35" s="68">
        <f t="shared" si="21"/>
        <v>38.71484623985593</v>
      </c>
      <c r="I35" s="68">
        <f t="shared" si="21"/>
        <v>36.398512630788503</v>
      </c>
      <c r="J35" s="68">
        <f t="shared" si="21"/>
        <v>36.059176767691149</v>
      </c>
      <c r="K35" s="68">
        <f t="shared" si="21"/>
        <v>35.164930726191287</v>
      </c>
      <c r="L35" s="68">
        <f t="shared" si="21"/>
        <v>33.684815964178703</v>
      </c>
      <c r="M35" s="68">
        <f t="shared" si="21"/>
        <v>33.204643515605262</v>
      </c>
      <c r="N35" s="68">
        <f t="shared" si="21"/>
        <v>33.179986410493804</v>
      </c>
      <c r="O35" s="68">
        <f t="shared" si="21"/>
        <v>12.643762448768427</v>
      </c>
      <c r="P35" s="68">
        <f t="shared" si="21"/>
        <v>13.458399111999098</v>
      </c>
      <c r="Q35" s="69">
        <f t="shared" ref="Q35" si="22">+Q13/Q$20*100</f>
        <v>25.522438620374011</v>
      </c>
      <c r="R35" s="69">
        <f t="shared" si="21"/>
        <v>31.985996043505367</v>
      </c>
      <c r="S35" s="69">
        <f t="shared" ref="S35:T35" si="23">+S13/S$20*100</f>
        <v>35.470137490197814</v>
      </c>
      <c r="T35" s="69">
        <f t="shared" si="23"/>
        <v>39.845998646006848</v>
      </c>
    </row>
    <row r="36" spans="2:20" ht="20.100000000000001" customHeight="1" x14ac:dyDescent="0.25">
      <c r="B36" s="90" t="s">
        <v>7</v>
      </c>
      <c r="C36" s="91">
        <f t="shared" ref="C36:R36" si="24">+C14/C$20*100</f>
        <v>1.4197074179609153</v>
      </c>
      <c r="D36" s="91">
        <f t="shared" si="24"/>
        <v>1.305800623417386</v>
      </c>
      <c r="E36" s="91">
        <f t="shared" si="24"/>
        <v>1.1287758958784038</v>
      </c>
      <c r="F36" s="91">
        <f t="shared" si="24"/>
        <v>1.0402356301124021</v>
      </c>
      <c r="G36" s="91">
        <f t="shared" si="24"/>
        <v>1.0023534875795899</v>
      </c>
      <c r="H36" s="91">
        <f t="shared" si="24"/>
        <v>1.0161100611838767</v>
      </c>
      <c r="I36" s="91">
        <f t="shared" si="24"/>
        <v>1.0190657644442485</v>
      </c>
      <c r="J36" s="91">
        <f t="shared" si="24"/>
        <v>1.0937289388456117</v>
      </c>
      <c r="K36" s="91">
        <f t="shared" si="24"/>
        <v>1.0522004926278203</v>
      </c>
      <c r="L36" s="91">
        <f t="shared" si="24"/>
        <v>0.96687754676340298</v>
      </c>
      <c r="M36" s="91">
        <f t="shared" si="24"/>
        <v>1.091298380864526</v>
      </c>
      <c r="N36" s="91">
        <f t="shared" si="24"/>
        <v>1.0693967263429731</v>
      </c>
      <c r="O36" s="91">
        <f t="shared" si="24"/>
        <v>1.6811874525394996</v>
      </c>
      <c r="P36" s="91">
        <f t="shared" si="24"/>
        <v>1.5434306052099867</v>
      </c>
      <c r="Q36" s="91">
        <f t="shared" ref="Q36" si="25">+Q14/Q$20*100</f>
        <v>1.2913027827928787</v>
      </c>
      <c r="R36" s="91">
        <f t="shared" si="24"/>
        <v>1.2066649012165789</v>
      </c>
      <c r="S36" s="92">
        <f t="shared" ref="S36:T36" si="26">+S14/S$20*100</f>
        <v>1.2926253228974709</v>
      </c>
      <c r="T36" s="92">
        <f t="shared" si="26"/>
        <v>1.0367478752422652</v>
      </c>
    </row>
    <row r="37" spans="2:20" ht="20.100000000000001" customHeight="1" x14ac:dyDescent="0.25">
      <c r="B37" s="67" t="s">
        <v>8</v>
      </c>
      <c r="C37" s="68">
        <f t="shared" ref="C37:R37" si="27">+C15/C$20*100</f>
        <v>1.217497125770922</v>
      </c>
      <c r="D37" s="68">
        <f t="shared" si="27"/>
        <v>0.93129348557943326</v>
      </c>
      <c r="E37" s="68">
        <f t="shared" si="27"/>
        <v>1.4976121971584495</v>
      </c>
      <c r="F37" s="68">
        <f t="shared" si="27"/>
        <v>1.574165074571747</v>
      </c>
      <c r="G37" s="68">
        <f t="shared" si="27"/>
        <v>1.6865452991605756</v>
      </c>
      <c r="H37" s="68">
        <f t="shared" si="27"/>
        <v>2.2208995203133757</v>
      </c>
      <c r="I37" s="68">
        <f t="shared" si="27"/>
        <v>1.924537586145481</v>
      </c>
      <c r="J37" s="68">
        <f t="shared" si="27"/>
        <v>2.5164125358104061</v>
      </c>
      <c r="K37" s="68">
        <f t="shared" si="27"/>
        <v>2.8034539800327702</v>
      </c>
      <c r="L37" s="68">
        <f t="shared" si="27"/>
        <v>2.9224006922196297</v>
      </c>
      <c r="M37" s="68">
        <f t="shared" si="27"/>
        <v>2.4939287643286594</v>
      </c>
      <c r="N37" s="68">
        <f t="shared" si="27"/>
        <v>3.5597287954600572</v>
      </c>
      <c r="O37" s="68">
        <f t="shared" si="27"/>
        <v>5.5427522013952748</v>
      </c>
      <c r="P37" s="68">
        <f t="shared" si="27"/>
        <v>5.5034804427341015</v>
      </c>
      <c r="Q37" s="69">
        <f t="shared" ref="Q37" si="28">+Q15/Q$20*100</f>
        <v>3.5898932127620178</v>
      </c>
      <c r="R37" s="69">
        <f t="shared" si="27"/>
        <v>3.4286911118294352</v>
      </c>
      <c r="S37" s="69">
        <f t="shared" ref="S37:T37" si="29">+S15/S$20*100</f>
        <v>3.3915247935559769</v>
      </c>
      <c r="T37" s="69">
        <f t="shared" si="29"/>
        <v>3.2149186113570276</v>
      </c>
    </row>
    <row r="38" spans="2:20" ht="20.100000000000001" customHeight="1" x14ac:dyDescent="0.25">
      <c r="B38" s="90" t="s">
        <v>9</v>
      </c>
      <c r="C38" s="91">
        <f t="shared" ref="C38:R38" si="30">+C16/C$20*100</f>
        <v>0.53550824240216366</v>
      </c>
      <c r="D38" s="91">
        <f t="shared" si="30"/>
        <v>0.52348284720825611</v>
      </c>
      <c r="E38" s="91">
        <f t="shared" si="30"/>
        <v>0.52960019126342295</v>
      </c>
      <c r="F38" s="91">
        <f t="shared" si="30"/>
        <v>0.41948631678524784</v>
      </c>
      <c r="G38" s="91">
        <f t="shared" si="30"/>
        <v>0.43125545069193055</v>
      </c>
      <c r="H38" s="91">
        <f t="shared" si="30"/>
        <v>0.51459121793617979</v>
      </c>
      <c r="I38" s="91">
        <f t="shared" si="30"/>
        <v>0.47599114200438064</v>
      </c>
      <c r="J38" s="91">
        <f t="shared" si="30"/>
        <v>0.50815790968653063</v>
      </c>
      <c r="K38" s="91">
        <f t="shared" si="30"/>
        <v>0.41210573307993081</v>
      </c>
      <c r="L38" s="91">
        <f t="shared" si="30"/>
        <v>0.43322556513962668</v>
      </c>
      <c r="M38" s="91">
        <f t="shared" si="30"/>
        <v>0.43698328775019474</v>
      </c>
      <c r="N38" s="91">
        <f t="shared" si="30"/>
        <v>0.44679644930473483</v>
      </c>
      <c r="O38" s="91">
        <f t="shared" si="30"/>
        <v>0.61307570524610366</v>
      </c>
      <c r="P38" s="91">
        <f t="shared" si="30"/>
        <v>0.58132574112446878</v>
      </c>
      <c r="Q38" s="91">
        <f t="shared" ref="Q38" si="31">+Q16/Q$20*100</f>
        <v>0.44441188385379871</v>
      </c>
      <c r="R38" s="91">
        <f t="shared" si="30"/>
        <v>0.4119251100492673</v>
      </c>
      <c r="S38" s="92">
        <f t="shared" ref="S38:T38" si="32">+S16/S$20*100</f>
        <v>0.39029340788763289</v>
      </c>
      <c r="T38" s="92">
        <f t="shared" si="32"/>
        <v>0.35889353439721683</v>
      </c>
    </row>
    <row r="39" spans="2:20" ht="30" customHeight="1" x14ac:dyDescent="0.25">
      <c r="B39" s="67" t="s">
        <v>32</v>
      </c>
      <c r="C39" s="68">
        <f t="shared" ref="C39:R39" si="33">+C17/C$20*100</f>
        <v>18.483686823052693</v>
      </c>
      <c r="D39" s="68">
        <f t="shared" si="33"/>
        <v>17.988192941564833</v>
      </c>
      <c r="E39" s="68">
        <f t="shared" si="33"/>
        <v>16.495579075155415</v>
      </c>
      <c r="F39" s="68">
        <f t="shared" si="33"/>
        <v>17.769623965741683</v>
      </c>
      <c r="G39" s="68">
        <f t="shared" si="33"/>
        <v>18.960526732000925</v>
      </c>
      <c r="H39" s="68">
        <f t="shared" si="33"/>
        <v>19.138164553240859</v>
      </c>
      <c r="I39" s="68">
        <f t="shared" si="33"/>
        <v>20.171507981134035</v>
      </c>
      <c r="J39" s="68">
        <f t="shared" si="33"/>
        <v>19.688622535338478</v>
      </c>
      <c r="K39" s="68">
        <f t="shared" si="33"/>
        <v>19.736516012887975</v>
      </c>
      <c r="L39" s="68">
        <f t="shared" si="33"/>
        <v>20.630387615900776</v>
      </c>
      <c r="M39" s="68">
        <f t="shared" si="33"/>
        <v>20.011752777410649</v>
      </c>
      <c r="N39" s="68">
        <f t="shared" si="33"/>
        <v>20.23084789628745</v>
      </c>
      <c r="O39" s="68">
        <f t="shared" si="33"/>
        <v>25.868213774324865</v>
      </c>
      <c r="P39" s="68">
        <f t="shared" si="33"/>
        <v>22.002748436571519</v>
      </c>
      <c r="Q39" s="69">
        <f t="shared" ref="Q39" si="34">+Q17/Q$20*100</f>
        <v>16.182804536544378</v>
      </c>
      <c r="R39" s="69">
        <f t="shared" si="33"/>
        <v>14.074515236546429</v>
      </c>
      <c r="S39" s="69">
        <f t="shared" ref="S39:T39" si="35">+S17/S$20*100</f>
        <v>12.35408986855407</v>
      </c>
      <c r="T39" s="69">
        <f t="shared" si="35"/>
        <v>10.563017088677894</v>
      </c>
    </row>
    <row r="40" spans="2:20" ht="30" customHeight="1" x14ac:dyDescent="0.25">
      <c r="B40" s="90" t="s">
        <v>33</v>
      </c>
      <c r="C40" s="91">
        <f t="shared" ref="C40:R40" si="36">+C18/C$20*100</f>
        <v>3.6642788128732096</v>
      </c>
      <c r="D40" s="91">
        <f t="shared" si="36"/>
        <v>4.0579574476192199</v>
      </c>
      <c r="E40" s="91">
        <f t="shared" si="36"/>
        <v>5.850046891425861</v>
      </c>
      <c r="F40" s="91">
        <f t="shared" si="36"/>
        <v>5.6486487892914576</v>
      </c>
      <c r="G40" s="91">
        <f t="shared" si="36"/>
        <v>6.6260787825729732</v>
      </c>
      <c r="H40" s="91">
        <f t="shared" si="36"/>
        <v>5.3185356490851881</v>
      </c>
      <c r="I40" s="91">
        <f t="shared" si="36"/>
        <v>5.8666302419104603</v>
      </c>
      <c r="J40" s="91">
        <f t="shared" si="36"/>
        <v>6.1538310212859946</v>
      </c>
      <c r="K40" s="91">
        <f t="shared" si="36"/>
        <v>7.4164427862736044</v>
      </c>
      <c r="L40" s="91">
        <f t="shared" si="36"/>
        <v>7.9792957041913164</v>
      </c>
      <c r="M40" s="91">
        <f t="shared" si="36"/>
        <v>9.8526513221110523</v>
      </c>
      <c r="N40" s="91">
        <f t="shared" si="36"/>
        <v>8.4797728548995313</v>
      </c>
      <c r="O40" s="91">
        <f t="shared" si="36"/>
        <v>16.031646772008894</v>
      </c>
      <c r="P40" s="91">
        <f t="shared" si="36"/>
        <v>18.329095807410052</v>
      </c>
      <c r="Q40" s="91">
        <f t="shared" ref="Q40" si="37">+Q18/Q$20*100</f>
        <v>19.083748054026199</v>
      </c>
      <c r="R40" s="91">
        <f t="shared" si="36"/>
        <v>18.72252603401915</v>
      </c>
      <c r="S40" s="92">
        <f t="shared" ref="S40:T40" si="38">+S18/S$20*100</f>
        <v>17.839246622914221</v>
      </c>
      <c r="T40" s="92">
        <f t="shared" si="38"/>
        <v>15.489676959567594</v>
      </c>
    </row>
    <row r="41" spans="2:20" ht="20.100000000000001" customHeight="1" x14ac:dyDescent="0.25">
      <c r="B41" s="67" t="s">
        <v>34</v>
      </c>
      <c r="C41" s="68">
        <f t="shared" ref="C41:R41" si="39">+C19/C$20*100</f>
        <v>6.9546750304105176</v>
      </c>
      <c r="D41" s="68">
        <f t="shared" si="39"/>
        <v>5.2872713475229194</v>
      </c>
      <c r="E41" s="68">
        <f t="shared" si="39"/>
        <v>4.9806968807506298</v>
      </c>
      <c r="F41" s="68">
        <f t="shared" si="39"/>
        <v>5.5017593553609601</v>
      </c>
      <c r="G41" s="68">
        <f t="shared" si="39"/>
        <v>5.7582066709553974</v>
      </c>
      <c r="H41" s="68">
        <f t="shared" si="39"/>
        <v>5.1229318074392722</v>
      </c>
      <c r="I41" s="68">
        <f t="shared" si="39"/>
        <v>5.4936727560995484</v>
      </c>
      <c r="J41" s="68">
        <f t="shared" si="39"/>
        <v>4.9442887657830159</v>
      </c>
      <c r="K41" s="68">
        <f t="shared" si="39"/>
        <v>4.263559933075042</v>
      </c>
      <c r="L41" s="68">
        <f t="shared" si="39"/>
        <v>3.7465814016567798</v>
      </c>
      <c r="M41" s="68">
        <f t="shared" si="39"/>
        <v>3.7415498405882062</v>
      </c>
      <c r="N41" s="68">
        <f t="shared" si="39"/>
        <v>3.1220085015303347</v>
      </c>
      <c r="O41" s="68">
        <f t="shared" si="39"/>
        <v>4.2447892567222052</v>
      </c>
      <c r="P41" s="68">
        <f t="shared" si="39"/>
        <v>4.203428948309317</v>
      </c>
      <c r="Q41" s="69">
        <f t="shared" ref="Q41" si="40">+Q19/Q$20*100</f>
        <v>3.3319783317552547</v>
      </c>
      <c r="R41" s="69">
        <f t="shared" si="39"/>
        <v>3.1778647543161851</v>
      </c>
      <c r="S41" s="69">
        <f t="shared" ref="S41:T41" si="41">+S19/S$20*100</f>
        <v>3.1005632167246793</v>
      </c>
      <c r="T41" s="69">
        <f t="shared" si="41"/>
        <v>3.4817440302471656</v>
      </c>
    </row>
    <row r="42" spans="2:20" ht="20.100000000000001" customHeight="1" x14ac:dyDescent="0.25">
      <c r="B42" s="72" t="s">
        <v>31</v>
      </c>
      <c r="C42" s="73">
        <f>+C29+C30+C35+C36+C37+C38+C39+C40+C41</f>
        <v>99.999999999999986</v>
      </c>
      <c r="D42" s="73">
        <f t="shared" ref="D42:R42" si="42">+D29+D30+D35+D36+D37+D38+D39+D40+D41</f>
        <v>99.999999999999972</v>
      </c>
      <c r="E42" s="73">
        <f t="shared" si="42"/>
        <v>99.999999999999986</v>
      </c>
      <c r="F42" s="73">
        <f t="shared" si="42"/>
        <v>100.00000000000001</v>
      </c>
      <c r="G42" s="73">
        <f t="shared" si="42"/>
        <v>100</v>
      </c>
      <c r="H42" s="73">
        <f t="shared" si="42"/>
        <v>100.00000000000001</v>
      </c>
      <c r="I42" s="73">
        <f t="shared" si="42"/>
        <v>99.999999999999986</v>
      </c>
      <c r="J42" s="73">
        <f t="shared" si="42"/>
        <v>100</v>
      </c>
      <c r="K42" s="73">
        <f t="shared" si="42"/>
        <v>99.999999999999986</v>
      </c>
      <c r="L42" s="73">
        <f t="shared" si="42"/>
        <v>99.999999999999986</v>
      </c>
      <c r="M42" s="73">
        <f t="shared" si="42"/>
        <v>100</v>
      </c>
      <c r="N42" s="73">
        <f t="shared" si="42"/>
        <v>100.00000000000001</v>
      </c>
      <c r="O42" s="73">
        <f t="shared" si="42"/>
        <v>99.999999999999986</v>
      </c>
      <c r="P42" s="73">
        <f t="shared" si="42"/>
        <v>100.00000000000001</v>
      </c>
      <c r="Q42" s="74">
        <f t="shared" ref="Q42" si="43">+Q29+Q30+Q35+Q36+Q37+Q38+Q39+Q40+Q41</f>
        <v>100</v>
      </c>
      <c r="R42" s="74">
        <f t="shared" si="42"/>
        <v>100</v>
      </c>
      <c r="S42" s="74">
        <f t="shared" ref="S42:T42" si="44">+S29+S30+S35+S36+S37+S38+S39+S40+S41</f>
        <v>100</v>
      </c>
      <c r="T42" s="74">
        <f t="shared" si="44"/>
        <v>99.999999999999972</v>
      </c>
    </row>
    <row r="43" spans="2:20" ht="20.100000000000001" customHeight="1" x14ac:dyDescent="0.25">
      <c r="B43" s="75" t="str">
        <f>+B21</f>
        <v>*/  Cifras a marzo de 2025</v>
      </c>
    </row>
  </sheetData>
  <printOptions horizontalCentered="1" verticalCentered="1"/>
  <pageMargins left="0" right="0" top="0" bottom="0" header="0" footer="0"/>
  <pageSetup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B1:I22"/>
  <sheetViews>
    <sheetView showGridLines="0" zoomScaleNormal="100" zoomScaleSheetLayoutView="100" workbookViewId="0"/>
  </sheetViews>
  <sheetFormatPr baseColWidth="10" defaultRowHeight="13.5" x14ac:dyDescent="0.25"/>
  <cols>
    <col min="1" max="1" width="4.140625" style="17" customWidth="1"/>
    <col min="2" max="2" width="80.42578125" style="17" customWidth="1"/>
    <col min="3" max="5" width="11.28515625" style="17" customWidth="1"/>
    <col min="6" max="9" width="11.42578125" style="17" customWidth="1"/>
    <col min="10" max="16384" width="11.42578125" style="17"/>
  </cols>
  <sheetData>
    <row r="1" spans="2:9" s="25" customFormat="1" ht="16.5" x14ac:dyDescent="0.25">
      <c r="B1" s="23" t="s">
        <v>43</v>
      </c>
      <c r="C1" s="24"/>
      <c r="D1" s="24"/>
      <c r="E1" s="24"/>
      <c r="F1" s="24"/>
      <c r="G1" s="24"/>
      <c r="H1" s="24"/>
      <c r="I1" s="24"/>
    </row>
    <row r="2" spans="2:9" s="25" customFormat="1" ht="16.5" x14ac:dyDescent="0.3">
      <c r="B2" s="26" t="s">
        <v>62</v>
      </c>
      <c r="C2" s="24"/>
      <c r="D2" s="24"/>
      <c r="E2" s="24"/>
      <c r="F2" s="24"/>
      <c r="G2" s="24"/>
      <c r="H2" s="24"/>
      <c r="I2" s="24"/>
    </row>
    <row r="3" spans="2:9" s="25" customFormat="1" x14ac:dyDescent="0.25">
      <c r="B3" s="27" t="s">
        <v>84</v>
      </c>
      <c r="C3" s="24"/>
      <c r="D3" s="24"/>
      <c r="E3" s="24"/>
      <c r="F3" s="24"/>
      <c r="G3" s="24"/>
      <c r="H3" s="24"/>
      <c r="I3" s="24"/>
    </row>
    <row r="4" spans="2:9" s="25" customFormat="1" x14ac:dyDescent="0.25">
      <c r="B4" s="27" t="s">
        <v>44</v>
      </c>
      <c r="C4" s="24"/>
      <c r="D4" s="24"/>
      <c r="E4" s="24"/>
      <c r="F4" s="24"/>
      <c r="G4" s="24"/>
      <c r="H4" s="24"/>
      <c r="I4" s="24"/>
    </row>
    <row r="5" spans="2:9" s="25" customFormat="1" x14ac:dyDescent="0.25"/>
    <row r="6" spans="2:9" s="25" customFormat="1" ht="18" customHeight="1" x14ac:dyDescent="0.25">
      <c r="B6" s="132" t="s">
        <v>30</v>
      </c>
      <c r="C6" s="134">
        <v>2023</v>
      </c>
      <c r="D6" s="134">
        <v>2024</v>
      </c>
      <c r="E6" s="134">
        <v>2025</v>
      </c>
      <c r="F6" s="134" t="s">
        <v>41</v>
      </c>
      <c r="G6" s="134"/>
      <c r="H6" s="134" t="s">
        <v>42</v>
      </c>
      <c r="I6" s="135"/>
    </row>
    <row r="7" spans="2:9" s="25" customFormat="1" ht="18" customHeight="1" x14ac:dyDescent="0.25">
      <c r="B7" s="133"/>
      <c r="C7" s="136"/>
      <c r="D7" s="136"/>
      <c r="E7" s="136"/>
      <c r="F7" s="105" t="s">
        <v>73</v>
      </c>
      <c r="G7" s="105" t="s">
        <v>86</v>
      </c>
      <c r="H7" s="105" t="s">
        <v>73</v>
      </c>
      <c r="I7" s="106" t="s">
        <v>86</v>
      </c>
    </row>
    <row r="8" spans="2:9" ht="20.100000000000001" customHeight="1" x14ac:dyDescent="0.25">
      <c r="B8" s="98" t="s">
        <v>0</v>
      </c>
      <c r="C8" s="78">
        <v>130.48517000000001</v>
      </c>
      <c r="D8" s="78">
        <v>124.76357</v>
      </c>
      <c r="E8" s="78">
        <v>115.82768</v>
      </c>
      <c r="F8" s="78">
        <f>+D8-C8</f>
        <v>-5.7216000000000093</v>
      </c>
      <c r="G8" s="78">
        <f>+E8-D8</f>
        <v>-8.9358900000000006</v>
      </c>
      <c r="H8" s="78">
        <f>+D8/C8*100-100</f>
        <v>-4.3848661116048646</v>
      </c>
      <c r="I8" s="79">
        <f>+E8/D8*100-100</f>
        <v>-7.1622589831310535</v>
      </c>
    </row>
    <row r="9" spans="2:9" ht="20.100000000000001" customHeight="1" x14ac:dyDescent="0.25">
      <c r="B9" s="99" t="s">
        <v>1</v>
      </c>
      <c r="C9" s="91">
        <v>160.14014</v>
      </c>
      <c r="D9" s="91">
        <v>168.91118</v>
      </c>
      <c r="E9" s="91">
        <v>181.63038</v>
      </c>
      <c r="F9" s="91">
        <f t="shared" ref="F9:F21" si="0">+D9-C9</f>
        <v>8.7710399999999993</v>
      </c>
      <c r="G9" s="91">
        <f t="shared" ref="G9:G21" si="1">+E9-D9</f>
        <v>12.719200000000001</v>
      </c>
      <c r="H9" s="91">
        <f t="shared" ref="H9:I21" si="2">+D9/C9*100-100</f>
        <v>5.4771027426352816</v>
      </c>
      <c r="I9" s="92">
        <f t="shared" si="2"/>
        <v>7.5301113875351433</v>
      </c>
    </row>
    <row r="10" spans="2:9" ht="20.100000000000001" customHeight="1" x14ac:dyDescent="0.25">
      <c r="B10" s="100" t="s">
        <v>2</v>
      </c>
      <c r="C10" s="78">
        <v>81.720370000000003</v>
      </c>
      <c r="D10" s="78">
        <v>87.844399999999993</v>
      </c>
      <c r="E10" s="78">
        <v>94.714759999999998</v>
      </c>
      <c r="F10" s="78">
        <f t="shared" si="0"/>
        <v>6.1240299999999905</v>
      </c>
      <c r="G10" s="78">
        <f t="shared" si="1"/>
        <v>6.8703600000000051</v>
      </c>
      <c r="H10" s="78">
        <f t="shared" si="2"/>
        <v>7.4938843277385843</v>
      </c>
      <c r="I10" s="79">
        <f t="shared" si="2"/>
        <v>7.8210563223153713</v>
      </c>
    </row>
    <row r="11" spans="2:9" ht="20.100000000000001" customHeight="1" x14ac:dyDescent="0.25">
      <c r="B11" s="101" t="s">
        <v>3</v>
      </c>
      <c r="C11" s="91">
        <v>31.320360000000001</v>
      </c>
      <c r="D11" s="91">
        <v>36.325749999999999</v>
      </c>
      <c r="E11" s="91">
        <v>38.100439999999999</v>
      </c>
      <c r="F11" s="91">
        <f t="shared" si="0"/>
        <v>5.0053899999999985</v>
      </c>
      <c r="G11" s="91">
        <f t="shared" si="1"/>
        <v>1.7746899999999997</v>
      </c>
      <c r="H11" s="91">
        <f t="shared" si="2"/>
        <v>15.981265860290222</v>
      </c>
      <c r="I11" s="92">
        <f t="shared" si="2"/>
        <v>4.8854875673592488</v>
      </c>
    </row>
    <row r="12" spans="2:9" ht="20.100000000000001" customHeight="1" x14ac:dyDescent="0.25">
      <c r="B12" s="100" t="s">
        <v>4</v>
      </c>
      <c r="C12" s="78">
        <v>45.954770000000003</v>
      </c>
      <c r="D12" s="78">
        <v>43.571750000000002</v>
      </c>
      <c r="E12" s="78">
        <v>47.22063</v>
      </c>
      <c r="F12" s="78">
        <f t="shared" si="0"/>
        <v>-2.3830200000000019</v>
      </c>
      <c r="G12" s="78">
        <f t="shared" si="1"/>
        <v>3.6488799999999983</v>
      </c>
      <c r="H12" s="78">
        <f t="shared" si="2"/>
        <v>-5.185577035855033</v>
      </c>
      <c r="I12" s="79">
        <f t="shared" si="2"/>
        <v>8.3744169100392014</v>
      </c>
    </row>
    <row r="13" spans="2:9" ht="20.100000000000001" customHeight="1" x14ac:dyDescent="0.25">
      <c r="B13" s="101" t="s">
        <v>5</v>
      </c>
      <c r="C13" s="91">
        <v>1.1446400000000001</v>
      </c>
      <c r="D13" s="91">
        <v>1.1692800000000001</v>
      </c>
      <c r="E13" s="91">
        <v>1.5945499999999999</v>
      </c>
      <c r="F13" s="91">
        <f t="shared" si="0"/>
        <v>2.4639999999999995E-2</v>
      </c>
      <c r="G13" s="91">
        <f t="shared" si="1"/>
        <v>0.42526999999999981</v>
      </c>
      <c r="H13" s="91">
        <f t="shared" si="2"/>
        <v>2.1526418786692858</v>
      </c>
      <c r="I13" s="92">
        <f t="shared" si="2"/>
        <v>36.370244937055276</v>
      </c>
    </row>
    <row r="14" spans="2:9" ht="20.100000000000001" customHeight="1" x14ac:dyDescent="0.25">
      <c r="B14" s="98" t="s">
        <v>6</v>
      </c>
      <c r="C14" s="78">
        <v>356.84606000000002</v>
      </c>
      <c r="D14" s="78">
        <v>456.10093000000001</v>
      </c>
      <c r="E14" s="78">
        <v>455.7081</v>
      </c>
      <c r="F14" s="78">
        <f t="shared" si="0"/>
        <v>99.254869999999983</v>
      </c>
      <c r="G14" s="78">
        <f t="shared" si="1"/>
        <v>-0.39283000000000357</v>
      </c>
      <c r="H14" s="78">
        <f t="shared" si="2"/>
        <v>27.814478321548506</v>
      </c>
      <c r="I14" s="79">
        <f t="shared" si="2"/>
        <v>-8.6127866479017712E-2</v>
      </c>
    </row>
    <row r="15" spans="2:9" ht="20.100000000000001" customHeight="1" x14ac:dyDescent="0.25">
      <c r="B15" s="99" t="s">
        <v>7</v>
      </c>
      <c r="C15" s="91">
        <v>11.2255</v>
      </c>
      <c r="D15" s="91">
        <v>13.439500000000001</v>
      </c>
      <c r="E15" s="91">
        <v>11.857010000000001</v>
      </c>
      <c r="F15" s="91">
        <f t="shared" si="0"/>
        <v>2.2140000000000004</v>
      </c>
      <c r="G15" s="91">
        <f t="shared" si="1"/>
        <v>-1.58249</v>
      </c>
      <c r="H15" s="91">
        <f t="shared" si="2"/>
        <v>19.722952207028641</v>
      </c>
      <c r="I15" s="92">
        <f t="shared" si="2"/>
        <v>-11.774917221622829</v>
      </c>
    </row>
    <row r="16" spans="2:9" ht="20.100000000000001" customHeight="1" x14ac:dyDescent="0.25">
      <c r="B16" s="98" t="s">
        <v>8</v>
      </c>
      <c r="C16" s="78">
        <v>31.98058</v>
      </c>
      <c r="D16" s="78">
        <v>30.536729999999999</v>
      </c>
      <c r="E16" s="78">
        <v>36.768169999999998</v>
      </c>
      <c r="F16" s="78">
        <f t="shared" si="0"/>
        <v>-1.4438500000000012</v>
      </c>
      <c r="G16" s="78">
        <f t="shared" si="1"/>
        <v>6.2314399999999992</v>
      </c>
      <c r="H16" s="78">
        <f t="shared" si="2"/>
        <v>-4.5147711517427069</v>
      </c>
      <c r="I16" s="79">
        <f t="shared" si="2"/>
        <v>20.406376190246959</v>
      </c>
    </row>
    <row r="17" spans="2:9" ht="20.100000000000001" customHeight="1" x14ac:dyDescent="0.25">
      <c r="B17" s="99" t="s">
        <v>9</v>
      </c>
      <c r="C17" s="91">
        <v>3.9032499999999999</v>
      </c>
      <c r="D17" s="91">
        <v>4.0359600000000002</v>
      </c>
      <c r="E17" s="91">
        <v>4.1045699999999998</v>
      </c>
      <c r="F17" s="91">
        <f t="shared" si="0"/>
        <v>0.13271000000000033</v>
      </c>
      <c r="G17" s="91">
        <f t="shared" si="1"/>
        <v>6.8609999999999616E-2</v>
      </c>
      <c r="H17" s="91">
        <f t="shared" si="2"/>
        <v>3.3999871901620509</v>
      </c>
      <c r="I17" s="92">
        <f t="shared" si="2"/>
        <v>1.6999672940266777</v>
      </c>
    </row>
    <row r="18" spans="2:9" ht="20.100000000000001" customHeight="1" x14ac:dyDescent="0.25">
      <c r="B18" s="98" t="s">
        <v>32</v>
      </c>
      <c r="C18" s="78">
        <v>133.31627</v>
      </c>
      <c r="D18" s="78">
        <v>125.26987</v>
      </c>
      <c r="E18" s="78">
        <v>120.80642</v>
      </c>
      <c r="F18" s="78">
        <f t="shared" si="0"/>
        <v>-8.0464000000000055</v>
      </c>
      <c r="G18" s="78">
        <f t="shared" si="1"/>
        <v>-4.4634499999999946</v>
      </c>
      <c r="H18" s="78">
        <f t="shared" si="2"/>
        <v>-6.0355724023781931</v>
      </c>
      <c r="I18" s="79">
        <f t="shared" si="2"/>
        <v>-3.5630674798337338</v>
      </c>
    </row>
    <row r="19" spans="2:9" ht="20.100000000000001" customHeight="1" x14ac:dyDescent="0.25">
      <c r="B19" s="99" t="s">
        <v>33</v>
      </c>
      <c r="C19" s="91">
        <v>163.61786999999998</v>
      </c>
      <c r="D19" s="91">
        <v>172.15567999999999</v>
      </c>
      <c r="E19" s="91">
        <v>177.15132</v>
      </c>
      <c r="F19" s="91">
        <f t="shared" si="0"/>
        <v>8.5378100000000074</v>
      </c>
      <c r="G19" s="91">
        <f t="shared" si="1"/>
        <v>4.9956400000000087</v>
      </c>
      <c r="H19" s="91">
        <f t="shared" si="2"/>
        <v>5.2181402923775977</v>
      </c>
      <c r="I19" s="92">
        <f t="shared" si="2"/>
        <v>2.9018153801257114</v>
      </c>
    </row>
    <row r="20" spans="2:9" ht="20.100000000000001" customHeight="1" x14ac:dyDescent="0.25">
      <c r="B20" s="98" t="s">
        <v>34</v>
      </c>
      <c r="C20" s="78">
        <v>38.343681264971536</v>
      </c>
      <c r="D20" s="78">
        <v>38.138936574648639</v>
      </c>
      <c r="E20" s="78">
        <v>39.819781424132657</v>
      </c>
      <c r="F20" s="78">
        <f t="shared" si="0"/>
        <v>-0.20474469032289733</v>
      </c>
      <c r="G20" s="78">
        <f t="shared" si="1"/>
        <v>1.6808448494840178</v>
      </c>
      <c r="H20" s="78">
        <f t="shared" si="2"/>
        <v>-0.53397243970401576</v>
      </c>
      <c r="I20" s="79">
        <f t="shared" si="2"/>
        <v>4.4071623397105668</v>
      </c>
    </row>
    <row r="21" spans="2:9" ht="20.100000000000001" customHeight="1" x14ac:dyDescent="0.25">
      <c r="B21" s="102" t="s">
        <v>31</v>
      </c>
      <c r="C21" s="103">
        <f>SUM(C14:C20,C8:C9)</f>
        <v>1029.8585212649716</v>
      </c>
      <c r="D21" s="103">
        <f t="shared" ref="D21:E21" si="3">SUM(D14:D20,D8:D9)</f>
        <v>1133.3523565746484</v>
      </c>
      <c r="E21" s="103">
        <f t="shared" si="3"/>
        <v>1143.6734314241328</v>
      </c>
      <c r="F21" s="103">
        <f t="shared" si="0"/>
        <v>103.4938353096768</v>
      </c>
      <c r="G21" s="103">
        <f t="shared" si="1"/>
        <v>10.321074849484376</v>
      </c>
      <c r="H21" s="103">
        <f t="shared" si="2"/>
        <v>10.04932553090454</v>
      </c>
      <c r="I21" s="104">
        <f t="shared" si="2"/>
        <v>0.91066778920176716</v>
      </c>
    </row>
    <row r="22" spans="2:9" ht="21.75" customHeight="1" x14ac:dyDescent="0.25">
      <c r="B22" s="17" t="s">
        <v>85</v>
      </c>
    </row>
  </sheetData>
  <mergeCells count="6">
    <mergeCell ref="B6:B7"/>
    <mergeCell ref="F6:G6"/>
    <mergeCell ref="H6:I6"/>
    <mergeCell ref="E6:E7"/>
    <mergeCell ref="D6:D7"/>
    <mergeCell ref="C6:C7"/>
  </mergeCells>
  <printOptions horizontalCentered="1" verticalCentered="1"/>
  <pageMargins left="0" right="0" top="0" bottom="0" header="0" footer="0"/>
  <pageSetup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  <pageSetUpPr fitToPage="1"/>
  </sheetPr>
  <dimension ref="B47:B56"/>
  <sheetViews>
    <sheetView showGridLines="0" zoomScaleNormal="100" zoomScaleSheetLayoutView="100" workbookViewId="0"/>
  </sheetViews>
  <sheetFormatPr baseColWidth="10" defaultRowHeight="13.5" x14ac:dyDescent="0.25"/>
  <cols>
    <col min="1" max="16384" width="11.42578125" style="10"/>
  </cols>
  <sheetData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</sheetData>
  <printOptions horizontalCentered="1" verticalCentered="1"/>
  <pageMargins left="0" right="0" top="0" bottom="0" header="0" footer="0"/>
  <pageSetup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B47:B56"/>
  <sheetViews>
    <sheetView showGridLines="0" zoomScaleNormal="100" zoomScaleSheetLayoutView="100" workbookViewId="0"/>
  </sheetViews>
  <sheetFormatPr baseColWidth="10" defaultRowHeight="13.5" x14ac:dyDescent="0.25"/>
  <cols>
    <col min="1" max="16384" width="11.42578125" style="10"/>
  </cols>
  <sheetData>
    <row r="47" spans="2:2" x14ac:dyDescent="0.25">
      <c r="B47" s="9"/>
    </row>
    <row r="48" spans="2:2" x14ac:dyDescent="0.25">
      <c r="B48" s="9"/>
    </row>
    <row r="49" spans="2:2" x14ac:dyDescent="0.25">
      <c r="B49" s="9"/>
    </row>
    <row r="50" spans="2:2" x14ac:dyDescent="0.25">
      <c r="B50" s="9"/>
    </row>
    <row r="51" spans="2:2" x14ac:dyDescent="0.25">
      <c r="B51" s="9"/>
    </row>
    <row r="52" spans="2:2" x14ac:dyDescent="0.25">
      <c r="B52" s="9"/>
    </row>
    <row r="53" spans="2:2" x14ac:dyDescent="0.25">
      <c r="B53" s="9"/>
    </row>
    <row r="54" spans="2:2" x14ac:dyDescent="0.25">
      <c r="B54" s="9"/>
    </row>
    <row r="55" spans="2:2" x14ac:dyDescent="0.25">
      <c r="B55" s="9"/>
    </row>
    <row r="56" spans="2:2" x14ac:dyDescent="0.25">
      <c r="B56" s="9"/>
    </row>
  </sheetData>
  <printOptions horizontalCentered="1" verticalCentered="1"/>
  <pageMargins left="0" right="0" top="0" bottom="0" header="0" footer="0"/>
  <pageSetup scale="7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  <pageSetUpPr fitToPage="1"/>
  </sheetPr>
  <dimension ref="B1:Y119"/>
  <sheetViews>
    <sheetView showGridLines="0" zoomScaleNormal="100" zoomScaleSheetLayoutView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RowHeight="13.5" x14ac:dyDescent="0.25"/>
  <cols>
    <col min="1" max="1" width="3.140625" style="8" customWidth="1"/>
    <col min="2" max="2" width="8.85546875" style="8" customWidth="1"/>
    <col min="3" max="13" width="17" style="8" customWidth="1"/>
    <col min="14" max="14" width="18.5703125" style="8" customWidth="1"/>
    <col min="15" max="16" width="17" style="8" customWidth="1"/>
    <col min="17" max="16384" width="11.42578125" style="8"/>
  </cols>
  <sheetData>
    <row r="1" spans="2:17" ht="16.5" x14ac:dyDescent="0.25">
      <c r="B1" s="23" t="s">
        <v>68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2:17" ht="16.5" x14ac:dyDescent="0.3">
      <c r="B2" s="26" t="s">
        <v>46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2:17" x14ac:dyDescent="0.25">
      <c r="B3" s="27" t="str">
        <f>+'X - Cuadro 1'!B3</f>
        <v>Período:  1T-2008  -  1T-2025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2:17" x14ac:dyDescent="0.25">
      <c r="B4" s="27" t="s">
        <v>28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2:17" x14ac:dyDescent="0.2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2:17" s="12" customFormat="1" ht="39" customHeight="1" x14ac:dyDescent="0.25">
      <c r="B6" s="125" t="s">
        <v>24</v>
      </c>
      <c r="C6" s="129" t="s">
        <v>12</v>
      </c>
      <c r="D6" s="129" t="s">
        <v>11</v>
      </c>
      <c r="E6" s="129"/>
      <c r="F6" s="129"/>
      <c r="G6" s="129"/>
      <c r="H6" s="130"/>
      <c r="I6" s="129" t="s">
        <v>16</v>
      </c>
      <c r="J6" s="129" t="s">
        <v>17</v>
      </c>
      <c r="K6" s="129" t="s">
        <v>18</v>
      </c>
      <c r="L6" s="129" t="s">
        <v>19</v>
      </c>
      <c r="M6" s="129" t="s">
        <v>59</v>
      </c>
      <c r="N6" s="129" t="s">
        <v>60</v>
      </c>
      <c r="O6" s="127" t="s">
        <v>61</v>
      </c>
      <c r="P6" s="127" t="s">
        <v>26</v>
      </c>
    </row>
    <row r="7" spans="2:17" s="13" customFormat="1" ht="78" customHeight="1" x14ac:dyDescent="0.25">
      <c r="B7" s="126"/>
      <c r="C7" s="131"/>
      <c r="D7" s="44" t="s">
        <v>10</v>
      </c>
      <c r="E7" s="44" t="s">
        <v>13</v>
      </c>
      <c r="F7" s="44" t="s">
        <v>14</v>
      </c>
      <c r="G7" s="44" t="s">
        <v>15</v>
      </c>
      <c r="H7" s="45"/>
      <c r="I7" s="131"/>
      <c r="J7" s="131"/>
      <c r="K7" s="131"/>
      <c r="L7" s="131"/>
      <c r="M7" s="131"/>
      <c r="N7" s="131"/>
      <c r="O7" s="128"/>
      <c r="P7" s="128"/>
    </row>
    <row r="8" spans="2:17" x14ac:dyDescent="0.25">
      <c r="B8" s="32">
        <v>2008</v>
      </c>
      <c r="C8" s="33">
        <v>0</v>
      </c>
      <c r="D8" s="33">
        <v>689.88067999999998</v>
      </c>
      <c r="E8" s="33">
        <v>226.55378000000002</v>
      </c>
      <c r="F8" s="33">
        <v>172.91919000000001</v>
      </c>
      <c r="G8" s="33">
        <v>5.5581000000000005</v>
      </c>
      <c r="H8" s="33">
        <v>1094.91175</v>
      </c>
      <c r="I8" s="33">
        <v>686.58407000000011</v>
      </c>
      <c r="J8" s="33">
        <v>135.08690999999999</v>
      </c>
      <c r="K8" s="33">
        <v>118.46446</v>
      </c>
      <c r="L8" s="33">
        <v>71.710049999999995</v>
      </c>
      <c r="M8" s="33">
        <v>215.97640000000001</v>
      </c>
      <c r="N8" s="33">
        <v>43.963509999999999</v>
      </c>
      <c r="O8" s="33">
        <v>77.941739999999996</v>
      </c>
      <c r="P8" s="34">
        <v>2444.6388900000002</v>
      </c>
      <c r="Q8" s="11"/>
    </row>
    <row r="9" spans="2:17" x14ac:dyDescent="0.25">
      <c r="B9" s="35" t="s">
        <v>20</v>
      </c>
      <c r="C9" s="36">
        <v>0</v>
      </c>
      <c r="D9" s="36">
        <v>169.67308</v>
      </c>
      <c r="E9" s="36">
        <v>50.390549999999998</v>
      </c>
      <c r="F9" s="36">
        <v>41.822830000000003</v>
      </c>
      <c r="G9" s="36">
        <v>1.534</v>
      </c>
      <c r="H9" s="36">
        <v>263.42045999999999</v>
      </c>
      <c r="I9" s="36">
        <v>145.63974999999999</v>
      </c>
      <c r="J9" s="36">
        <v>29.092790000000001</v>
      </c>
      <c r="K9" s="36">
        <v>31.273350000000001</v>
      </c>
      <c r="L9" s="36">
        <v>15.97246</v>
      </c>
      <c r="M9" s="36">
        <v>58.737450000000003</v>
      </c>
      <c r="N9" s="36">
        <v>11.017569999999999</v>
      </c>
      <c r="O9" s="36">
        <v>17.16602</v>
      </c>
      <c r="P9" s="37">
        <v>572.31984999999997</v>
      </c>
      <c r="Q9" s="11"/>
    </row>
    <row r="10" spans="2:17" x14ac:dyDescent="0.25">
      <c r="B10" s="35" t="s">
        <v>21</v>
      </c>
      <c r="C10" s="36">
        <v>0</v>
      </c>
      <c r="D10" s="36">
        <v>181.24472</v>
      </c>
      <c r="E10" s="36">
        <v>56.553159999999998</v>
      </c>
      <c r="F10" s="36">
        <v>43.10275</v>
      </c>
      <c r="G10" s="36">
        <v>1.3721000000000001</v>
      </c>
      <c r="H10" s="36">
        <v>282.27272999999997</v>
      </c>
      <c r="I10" s="36">
        <v>153.33376000000001</v>
      </c>
      <c r="J10" s="36">
        <v>39.216799999999999</v>
      </c>
      <c r="K10" s="36">
        <v>29.539400000000001</v>
      </c>
      <c r="L10" s="36">
        <v>17.527809999999999</v>
      </c>
      <c r="M10" s="36">
        <v>51.222000000000001</v>
      </c>
      <c r="N10" s="36">
        <v>9.2699400000000001</v>
      </c>
      <c r="O10" s="36">
        <v>15.831809999999997</v>
      </c>
      <c r="P10" s="37">
        <v>598.21424999999999</v>
      </c>
      <c r="Q10" s="11"/>
    </row>
    <row r="11" spans="2:17" x14ac:dyDescent="0.25">
      <c r="B11" s="35" t="s">
        <v>22</v>
      </c>
      <c r="C11" s="36">
        <v>0</v>
      </c>
      <c r="D11" s="36">
        <v>177.66374999999999</v>
      </c>
      <c r="E11" s="36">
        <v>59.105179999999997</v>
      </c>
      <c r="F11" s="36">
        <v>41.578130000000002</v>
      </c>
      <c r="G11" s="36">
        <v>1.2827999999999999</v>
      </c>
      <c r="H11" s="36">
        <v>279.62986000000001</v>
      </c>
      <c r="I11" s="36">
        <v>169.75067000000001</v>
      </c>
      <c r="J11" s="36">
        <v>35.154910000000001</v>
      </c>
      <c r="K11" s="36">
        <v>33.612630000000003</v>
      </c>
      <c r="L11" s="36">
        <v>17.477519999999998</v>
      </c>
      <c r="M11" s="36">
        <v>53.00038</v>
      </c>
      <c r="N11" s="36">
        <v>9.5982299999999992</v>
      </c>
      <c r="O11" s="36">
        <v>21.14311</v>
      </c>
      <c r="P11" s="37">
        <v>619.36730999999986</v>
      </c>
      <c r="Q11" s="11"/>
    </row>
    <row r="12" spans="2:17" x14ac:dyDescent="0.25">
      <c r="B12" s="35" t="s">
        <v>23</v>
      </c>
      <c r="C12" s="36">
        <v>0</v>
      </c>
      <c r="D12" s="36">
        <v>161.29912999999999</v>
      </c>
      <c r="E12" s="36">
        <v>60.504890000000003</v>
      </c>
      <c r="F12" s="36">
        <v>46.415480000000002</v>
      </c>
      <c r="G12" s="36">
        <v>1.3692</v>
      </c>
      <c r="H12" s="36">
        <v>269.58869999999996</v>
      </c>
      <c r="I12" s="36">
        <v>217.85989000000001</v>
      </c>
      <c r="J12" s="36">
        <v>31.622409999999999</v>
      </c>
      <c r="K12" s="36">
        <v>24.039079999999998</v>
      </c>
      <c r="L12" s="36">
        <v>20.73226</v>
      </c>
      <c r="M12" s="36">
        <v>53.016570000000002</v>
      </c>
      <c r="N12" s="36">
        <v>14.077770000000001</v>
      </c>
      <c r="O12" s="36">
        <v>23.800800000000002</v>
      </c>
      <c r="P12" s="37">
        <v>654.73747999999989</v>
      </c>
      <c r="Q12" s="11"/>
    </row>
    <row r="13" spans="2:17" x14ac:dyDescent="0.25">
      <c r="B13" s="46">
        <v>2009</v>
      </c>
      <c r="C13" s="47">
        <v>0</v>
      </c>
      <c r="D13" s="47">
        <v>528.68075999999996</v>
      </c>
      <c r="E13" s="47">
        <v>222.75543999999999</v>
      </c>
      <c r="F13" s="47">
        <v>159.76656</v>
      </c>
      <c r="G13" s="47">
        <v>11.88134</v>
      </c>
      <c r="H13" s="47">
        <v>923.08409999999992</v>
      </c>
      <c r="I13" s="47">
        <v>603.56860000000006</v>
      </c>
      <c r="J13" s="47">
        <v>124.46303999999999</v>
      </c>
      <c r="K13" s="47">
        <v>94.540649999999999</v>
      </c>
      <c r="L13" s="47">
        <v>85.633650000000003</v>
      </c>
      <c r="M13" s="47">
        <v>214.58985000000001</v>
      </c>
      <c r="N13" s="47">
        <v>64.689979999999991</v>
      </c>
      <c r="O13" s="47">
        <v>87.135339999999999</v>
      </c>
      <c r="P13" s="48">
        <v>2197.7052100000001</v>
      </c>
      <c r="Q13" s="11"/>
    </row>
    <row r="14" spans="2:17" x14ac:dyDescent="0.25">
      <c r="B14" s="49" t="s">
        <v>20</v>
      </c>
      <c r="C14" s="50">
        <v>0</v>
      </c>
      <c r="D14" s="50">
        <v>131.18172999999999</v>
      </c>
      <c r="E14" s="50">
        <v>48.408389999999997</v>
      </c>
      <c r="F14" s="50">
        <v>37.757950000000001</v>
      </c>
      <c r="G14" s="50">
        <v>3.0499499999999999</v>
      </c>
      <c r="H14" s="50">
        <v>220.39801999999997</v>
      </c>
      <c r="I14" s="50">
        <v>115.64546</v>
      </c>
      <c r="J14" s="50">
        <v>23.911529999999999</v>
      </c>
      <c r="K14" s="50">
        <v>24.535019999999999</v>
      </c>
      <c r="L14" s="50">
        <v>19.07376</v>
      </c>
      <c r="M14" s="50">
        <v>40.706140000000005</v>
      </c>
      <c r="N14" s="50">
        <v>14.66761</v>
      </c>
      <c r="O14" s="50">
        <v>20.371560000000002</v>
      </c>
      <c r="P14" s="51">
        <v>479.3091</v>
      </c>
      <c r="Q14" s="11"/>
    </row>
    <row r="15" spans="2:17" x14ac:dyDescent="0.25">
      <c r="B15" s="49" t="s">
        <v>21</v>
      </c>
      <c r="C15" s="50">
        <v>0</v>
      </c>
      <c r="D15" s="50">
        <v>127.01729</v>
      </c>
      <c r="E15" s="50">
        <v>54.511040000000001</v>
      </c>
      <c r="F15" s="50">
        <v>39.030290000000001</v>
      </c>
      <c r="G15" s="50">
        <v>2.8743400000000001</v>
      </c>
      <c r="H15" s="50">
        <v>223.43296000000001</v>
      </c>
      <c r="I15" s="50">
        <v>112.81997</v>
      </c>
      <c r="J15" s="50">
        <v>37.391489999999997</v>
      </c>
      <c r="K15" s="50">
        <v>22.520479999999999</v>
      </c>
      <c r="L15" s="50">
        <v>20.931100000000001</v>
      </c>
      <c r="M15" s="50">
        <v>69.53595</v>
      </c>
      <c r="N15" s="50">
        <v>12.04679</v>
      </c>
      <c r="O15" s="50">
        <v>20.005929999999999</v>
      </c>
      <c r="P15" s="51">
        <v>518.68466999999998</v>
      </c>
      <c r="Q15" s="11"/>
    </row>
    <row r="16" spans="2:17" x14ac:dyDescent="0.25">
      <c r="B16" s="49" t="s">
        <v>22</v>
      </c>
      <c r="C16" s="50">
        <v>0</v>
      </c>
      <c r="D16" s="50">
        <v>128.94211000000001</v>
      </c>
      <c r="E16" s="50">
        <v>56.527009999999997</v>
      </c>
      <c r="F16" s="50">
        <v>39.317169999999997</v>
      </c>
      <c r="G16" s="50">
        <v>2.7864</v>
      </c>
      <c r="H16" s="50">
        <v>227.57268999999999</v>
      </c>
      <c r="I16" s="50">
        <v>189.13356999999999</v>
      </c>
      <c r="J16" s="50">
        <v>29.431560000000001</v>
      </c>
      <c r="K16" s="50">
        <v>23.770420000000001</v>
      </c>
      <c r="L16" s="50">
        <v>20.87105</v>
      </c>
      <c r="M16" s="50">
        <v>51.939030000000002</v>
      </c>
      <c r="N16" s="50">
        <v>14.098019999999998</v>
      </c>
      <c r="O16" s="50">
        <v>19.280929999999998</v>
      </c>
      <c r="P16" s="51">
        <v>576.09726999999998</v>
      </c>
      <c r="Q16" s="11"/>
    </row>
    <row r="17" spans="2:17" x14ac:dyDescent="0.25">
      <c r="B17" s="49" t="s">
        <v>23</v>
      </c>
      <c r="C17" s="50">
        <v>0</v>
      </c>
      <c r="D17" s="50">
        <v>141.53962999999999</v>
      </c>
      <c r="E17" s="50">
        <v>63.308999999999997</v>
      </c>
      <c r="F17" s="50">
        <v>43.661149999999999</v>
      </c>
      <c r="G17" s="50">
        <v>3.1706500000000002</v>
      </c>
      <c r="H17" s="50">
        <v>251.68042999999997</v>
      </c>
      <c r="I17" s="50">
        <v>185.96960000000001</v>
      </c>
      <c r="J17" s="50">
        <v>33.728459999999998</v>
      </c>
      <c r="K17" s="50">
        <v>23.714729999999999</v>
      </c>
      <c r="L17" s="50">
        <v>24.757739999999998</v>
      </c>
      <c r="M17" s="50">
        <v>52.408729999999998</v>
      </c>
      <c r="N17" s="50">
        <v>23.877560000000003</v>
      </c>
      <c r="O17" s="50">
        <v>27.47692</v>
      </c>
      <c r="P17" s="51">
        <v>623.61416999999994</v>
      </c>
      <c r="Q17" s="11"/>
    </row>
    <row r="18" spans="2:17" x14ac:dyDescent="0.25">
      <c r="B18" s="32">
        <v>2010</v>
      </c>
      <c r="C18" s="33">
        <v>0</v>
      </c>
      <c r="D18" s="33">
        <v>611.24665000000005</v>
      </c>
      <c r="E18" s="33">
        <v>309.44461000000001</v>
      </c>
      <c r="F18" s="33">
        <v>169.18228999999999</v>
      </c>
      <c r="G18" s="33">
        <v>12.548950000000001</v>
      </c>
      <c r="H18" s="33">
        <v>1102.4225000000001</v>
      </c>
      <c r="I18" s="33">
        <v>620.9597</v>
      </c>
      <c r="J18" s="33">
        <v>136.96165999999999</v>
      </c>
      <c r="K18" s="33">
        <v>117.26473999999999</v>
      </c>
      <c r="L18" s="33">
        <v>88.639330000000001</v>
      </c>
      <c r="M18" s="33">
        <v>223.50694999999999</v>
      </c>
      <c r="N18" s="33">
        <v>88.529869999999988</v>
      </c>
      <c r="O18" s="33">
        <v>90.490929999999992</v>
      </c>
      <c r="P18" s="34">
        <v>2468.7756799999997</v>
      </c>
      <c r="Q18" s="11"/>
    </row>
    <row r="19" spans="2:17" x14ac:dyDescent="0.25">
      <c r="B19" s="35" t="s">
        <v>20</v>
      </c>
      <c r="C19" s="36">
        <v>0</v>
      </c>
      <c r="D19" s="36">
        <v>136.48692</v>
      </c>
      <c r="E19" s="36">
        <v>72.942580000000007</v>
      </c>
      <c r="F19" s="36">
        <v>40.033290000000001</v>
      </c>
      <c r="G19" s="36">
        <v>3.19211</v>
      </c>
      <c r="H19" s="36">
        <v>252.65490000000003</v>
      </c>
      <c r="I19" s="36">
        <v>129.34078</v>
      </c>
      <c r="J19" s="36">
        <v>30.53481</v>
      </c>
      <c r="K19" s="36">
        <v>27.87989</v>
      </c>
      <c r="L19" s="36">
        <v>19.743230000000001</v>
      </c>
      <c r="M19" s="36">
        <v>100.11998</v>
      </c>
      <c r="N19" s="36">
        <v>18.621399999999998</v>
      </c>
      <c r="O19" s="36">
        <v>19.370169999999998</v>
      </c>
      <c r="P19" s="37">
        <v>598.26516000000004</v>
      </c>
      <c r="Q19" s="11"/>
    </row>
    <row r="20" spans="2:17" x14ac:dyDescent="0.25">
      <c r="B20" s="35" t="s">
        <v>21</v>
      </c>
      <c r="C20" s="36">
        <v>0</v>
      </c>
      <c r="D20" s="36">
        <v>154.59435999999999</v>
      </c>
      <c r="E20" s="36">
        <v>77.585310000000007</v>
      </c>
      <c r="F20" s="36">
        <v>40.423520000000003</v>
      </c>
      <c r="G20" s="36">
        <v>3.0170300000000001</v>
      </c>
      <c r="H20" s="36">
        <v>275.62021999999996</v>
      </c>
      <c r="I20" s="36">
        <v>133.38714999999999</v>
      </c>
      <c r="J20" s="36">
        <v>35.200629999999997</v>
      </c>
      <c r="K20" s="36">
        <v>28.83982</v>
      </c>
      <c r="L20" s="36">
        <v>21.665769999999998</v>
      </c>
      <c r="M20" s="36">
        <v>54.745869999999996</v>
      </c>
      <c r="N20" s="36">
        <v>19.011949999999999</v>
      </c>
      <c r="O20" s="36">
        <v>19.629390000000001</v>
      </c>
      <c r="P20" s="37">
        <v>588.10079999999994</v>
      </c>
      <c r="Q20" s="11"/>
    </row>
    <row r="21" spans="2:17" x14ac:dyDescent="0.25">
      <c r="B21" s="35" t="s">
        <v>22</v>
      </c>
      <c r="C21" s="36">
        <v>0</v>
      </c>
      <c r="D21" s="36">
        <v>159.83199999999999</v>
      </c>
      <c r="E21" s="36">
        <v>79.56514</v>
      </c>
      <c r="F21" s="36">
        <v>42.255580000000002</v>
      </c>
      <c r="G21" s="36">
        <v>2.9452199999999999</v>
      </c>
      <c r="H21" s="36">
        <v>284.59793999999999</v>
      </c>
      <c r="I21" s="36">
        <v>159.44603000000001</v>
      </c>
      <c r="J21" s="36">
        <v>36.65202</v>
      </c>
      <c r="K21" s="36">
        <v>29.608360000000001</v>
      </c>
      <c r="L21" s="36">
        <v>21.60361</v>
      </c>
      <c r="M21" s="36">
        <v>47.03725</v>
      </c>
      <c r="N21" s="36">
        <v>19.54278</v>
      </c>
      <c r="O21" s="36">
        <v>21.503189999999996</v>
      </c>
      <c r="P21" s="37">
        <v>619.99117999999999</v>
      </c>
      <c r="Q21" s="11"/>
    </row>
    <row r="22" spans="2:17" x14ac:dyDescent="0.25">
      <c r="B22" s="35" t="s">
        <v>23</v>
      </c>
      <c r="C22" s="36">
        <v>0</v>
      </c>
      <c r="D22" s="36">
        <v>160.33337</v>
      </c>
      <c r="E22" s="36">
        <v>79.351579999999998</v>
      </c>
      <c r="F22" s="36">
        <v>46.469900000000003</v>
      </c>
      <c r="G22" s="36">
        <v>3.39459</v>
      </c>
      <c r="H22" s="36">
        <v>289.54944</v>
      </c>
      <c r="I22" s="36">
        <v>198.78574</v>
      </c>
      <c r="J22" s="36">
        <v>34.574199999999998</v>
      </c>
      <c r="K22" s="36">
        <v>30.936669999999999</v>
      </c>
      <c r="L22" s="36">
        <v>25.626719999999999</v>
      </c>
      <c r="M22" s="36">
        <v>21.603849999999998</v>
      </c>
      <c r="N22" s="36">
        <v>31.353740000000002</v>
      </c>
      <c r="O22" s="36">
        <v>29.988179999999996</v>
      </c>
      <c r="P22" s="37">
        <v>662.41854000000001</v>
      </c>
      <c r="Q22" s="11"/>
    </row>
    <row r="23" spans="2:17" x14ac:dyDescent="0.25">
      <c r="B23" s="46">
        <v>2011</v>
      </c>
      <c r="C23" s="47">
        <v>0</v>
      </c>
      <c r="D23" s="47">
        <v>653.30265999999995</v>
      </c>
      <c r="E23" s="47">
        <v>325.75434000000001</v>
      </c>
      <c r="F23" s="47">
        <v>177.97280000000001</v>
      </c>
      <c r="G23" s="47">
        <v>11.591900000000001</v>
      </c>
      <c r="H23" s="47">
        <v>1168.6216999999999</v>
      </c>
      <c r="I23" s="47">
        <v>656.12189999999998</v>
      </c>
      <c r="J23" s="47">
        <v>173.46868000000001</v>
      </c>
      <c r="K23" s="47">
        <v>147.15713</v>
      </c>
      <c r="L23" s="47">
        <v>89.808789999999988</v>
      </c>
      <c r="M23" s="47">
        <v>261.11756999999994</v>
      </c>
      <c r="N23" s="47">
        <v>97.769890000000004</v>
      </c>
      <c r="O23" s="47">
        <v>91.123889999999989</v>
      </c>
      <c r="P23" s="48">
        <v>2685.1895499999996</v>
      </c>
      <c r="Q23" s="11"/>
    </row>
    <row r="24" spans="2:17" x14ac:dyDescent="0.25">
      <c r="B24" s="49" t="s">
        <v>20</v>
      </c>
      <c r="C24" s="50">
        <v>0</v>
      </c>
      <c r="D24" s="50">
        <v>149.64281</v>
      </c>
      <c r="E24" s="50">
        <v>77.919370000000001</v>
      </c>
      <c r="F24" s="50">
        <v>42.4253</v>
      </c>
      <c r="G24" s="50">
        <v>2.629</v>
      </c>
      <c r="H24" s="50">
        <v>272.61648000000002</v>
      </c>
      <c r="I24" s="50">
        <v>148.40356</v>
      </c>
      <c r="J24" s="50">
        <v>39.617400000000004</v>
      </c>
      <c r="K24" s="50">
        <v>36.40099</v>
      </c>
      <c r="L24" s="50">
        <v>20.003710000000002</v>
      </c>
      <c r="M24" s="50">
        <v>54.003009999999996</v>
      </c>
      <c r="N24" s="50">
        <v>24.29102</v>
      </c>
      <c r="O24" s="50">
        <v>17.918309999999998</v>
      </c>
      <c r="P24" s="51">
        <v>613.25447999999994</v>
      </c>
      <c r="Q24" s="11"/>
    </row>
    <row r="25" spans="2:17" x14ac:dyDescent="0.25">
      <c r="B25" s="49" t="s">
        <v>21</v>
      </c>
      <c r="C25" s="50">
        <v>0</v>
      </c>
      <c r="D25" s="50">
        <v>169.53233</v>
      </c>
      <c r="E25" s="50">
        <v>83.618700000000004</v>
      </c>
      <c r="F25" s="50">
        <v>44.4176</v>
      </c>
      <c r="G25" s="50">
        <v>2.6892999999999998</v>
      </c>
      <c r="H25" s="50">
        <v>300.25792999999999</v>
      </c>
      <c r="I25" s="50">
        <v>155.33779999999999</v>
      </c>
      <c r="J25" s="50">
        <v>49.093510000000002</v>
      </c>
      <c r="K25" s="50">
        <v>35.466070000000002</v>
      </c>
      <c r="L25" s="50">
        <v>21.951609999999999</v>
      </c>
      <c r="M25" s="50">
        <v>75.550839999999994</v>
      </c>
      <c r="N25" s="50">
        <v>24.782510000000002</v>
      </c>
      <c r="O25" s="50">
        <v>18.929960000000001</v>
      </c>
      <c r="P25" s="51">
        <v>681.37022999999999</v>
      </c>
      <c r="Q25" s="11"/>
    </row>
    <row r="26" spans="2:17" x14ac:dyDescent="0.25">
      <c r="B26" s="49" t="s">
        <v>22</v>
      </c>
      <c r="C26" s="50">
        <v>0</v>
      </c>
      <c r="D26" s="50">
        <v>169.49324999999999</v>
      </c>
      <c r="E26" s="50">
        <v>80.660570000000007</v>
      </c>
      <c r="F26" s="50">
        <v>44.05106</v>
      </c>
      <c r="G26" s="50">
        <v>2.9582999999999999</v>
      </c>
      <c r="H26" s="50">
        <v>297.16318000000001</v>
      </c>
      <c r="I26" s="50">
        <v>155.72803999999999</v>
      </c>
      <c r="J26" s="50">
        <v>37.905200000000001</v>
      </c>
      <c r="K26" s="50">
        <v>37.289389999999997</v>
      </c>
      <c r="L26" s="50">
        <v>21.888639999999999</v>
      </c>
      <c r="M26" s="50">
        <v>76.18486</v>
      </c>
      <c r="N26" s="50">
        <v>22.491959999999999</v>
      </c>
      <c r="O26" s="50">
        <v>21.119019999999999</v>
      </c>
      <c r="P26" s="51">
        <v>669.77028999999982</v>
      </c>
      <c r="Q26" s="11"/>
    </row>
    <row r="27" spans="2:17" x14ac:dyDescent="0.25">
      <c r="B27" s="49" t="s">
        <v>23</v>
      </c>
      <c r="C27" s="50">
        <v>0</v>
      </c>
      <c r="D27" s="50">
        <v>164.63426999999999</v>
      </c>
      <c r="E27" s="50">
        <v>83.555700000000002</v>
      </c>
      <c r="F27" s="50">
        <v>47.07884</v>
      </c>
      <c r="G27" s="50">
        <v>3.3153000000000001</v>
      </c>
      <c r="H27" s="50">
        <v>298.58410999999995</v>
      </c>
      <c r="I27" s="50">
        <v>196.6525</v>
      </c>
      <c r="J27" s="50">
        <v>46.85257</v>
      </c>
      <c r="K27" s="50">
        <v>38.000680000000003</v>
      </c>
      <c r="L27" s="50">
        <v>25.964829999999999</v>
      </c>
      <c r="M27" s="50">
        <v>55.378859999999996</v>
      </c>
      <c r="N27" s="50">
        <v>26.2044</v>
      </c>
      <c r="O27" s="50">
        <v>33.156599999999997</v>
      </c>
      <c r="P27" s="51">
        <v>720.79454999999996</v>
      </c>
      <c r="Q27" s="11"/>
    </row>
    <row r="28" spans="2:17" x14ac:dyDescent="0.25">
      <c r="B28" s="32">
        <v>2012</v>
      </c>
      <c r="C28" s="33">
        <v>0</v>
      </c>
      <c r="D28" s="33">
        <v>689.73963000000003</v>
      </c>
      <c r="E28" s="33">
        <v>311.88873999999998</v>
      </c>
      <c r="F28" s="33">
        <v>180.78906999999998</v>
      </c>
      <c r="G28" s="33">
        <v>9.2048000000000005</v>
      </c>
      <c r="H28" s="33">
        <v>1191.6222400000001</v>
      </c>
      <c r="I28" s="33">
        <v>711.82719999999995</v>
      </c>
      <c r="J28" s="33">
        <v>197.21453000000002</v>
      </c>
      <c r="K28" s="33">
        <v>219.77236999999997</v>
      </c>
      <c r="L28" s="33">
        <v>93.742530000000002</v>
      </c>
      <c r="M28" s="33">
        <v>240.15077000000002</v>
      </c>
      <c r="N28" s="33">
        <v>124.28152</v>
      </c>
      <c r="O28" s="33">
        <v>93.429420000000007</v>
      </c>
      <c r="P28" s="34">
        <v>2872.0405800000003</v>
      </c>
      <c r="Q28" s="11"/>
    </row>
    <row r="29" spans="2:17" x14ac:dyDescent="0.25">
      <c r="B29" s="35" t="s">
        <v>20</v>
      </c>
      <c r="C29" s="36">
        <v>0</v>
      </c>
      <c r="D29" s="36">
        <v>170.41163</v>
      </c>
      <c r="E29" s="36">
        <v>75.080100000000002</v>
      </c>
      <c r="F29" s="36">
        <v>44.217140000000001</v>
      </c>
      <c r="G29" s="36">
        <v>2.3195999999999999</v>
      </c>
      <c r="H29" s="36">
        <v>292.02847000000003</v>
      </c>
      <c r="I29" s="36">
        <v>159.80351999999999</v>
      </c>
      <c r="J29" s="36">
        <v>52.21143</v>
      </c>
      <c r="K29" s="36">
        <v>37.830109999999998</v>
      </c>
      <c r="L29" s="36">
        <v>20.879899999999999</v>
      </c>
      <c r="M29" s="36">
        <v>37.648809999999997</v>
      </c>
      <c r="N29" s="36">
        <v>30.447579999999999</v>
      </c>
      <c r="O29" s="36">
        <v>16.767020000000002</v>
      </c>
      <c r="P29" s="37">
        <v>647.61684000000014</v>
      </c>
      <c r="Q29" s="11"/>
    </row>
    <row r="30" spans="2:17" x14ac:dyDescent="0.25">
      <c r="B30" s="35" t="s">
        <v>21</v>
      </c>
      <c r="C30" s="36">
        <v>0</v>
      </c>
      <c r="D30" s="36">
        <v>174.91464999999999</v>
      </c>
      <c r="E30" s="36">
        <v>81.0762</v>
      </c>
      <c r="F30" s="36">
        <v>47.023159999999997</v>
      </c>
      <c r="G30" s="36">
        <v>1.9406000000000001</v>
      </c>
      <c r="H30" s="36">
        <v>304.95461</v>
      </c>
      <c r="I30" s="36">
        <v>167.43360999999999</v>
      </c>
      <c r="J30" s="36">
        <v>51.483849999999997</v>
      </c>
      <c r="K30" s="36">
        <v>40.931319999999999</v>
      </c>
      <c r="L30" s="36">
        <v>22.913119999999999</v>
      </c>
      <c r="M30" s="36">
        <v>63.182459999999999</v>
      </c>
      <c r="N30" s="36">
        <v>30.419049999999999</v>
      </c>
      <c r="O30" s="36">
        <v>22.747669999999999</v>
      </c>
      <c r="P30" s="37">
        <v>704.06569000000002</v>
      </c>
      <c r="Q30" s="11"/>
    </row>
    <row r="31" spans="2:17" x14ac:dyDescent="0.25">
      <c r="B31" s="35" t="s">
        <v>22</v>
      </c>
      <c r="C31" s="36">
        <v>0</v>
      </c>
      <c r="D31" s="36">
        <v>168.76402999999999</v>
      </c>
      <c r="E31" s="36">
        <v>77.545659999999998</v>
      </c>
      <c r="F31" s="36">
        <v>42.470880000000001</v>
      </c>
      <c r="G31" s="36">
        <v>2.1334</v>
      </c>
      <c r="H31" s="36">
        <v>290.91397000000001</v>
      </c>
      <c r="I31" s="36">
        <v>162.70115999999999</v>
      </c>
      <c r="J31" s="36">
        <v>44.539610000000003</v>
      </c>
      <c r="K31" s="36">
        <v>44.968739999999997</v>
      </c>
      <c r="L31" s="36">
        <v>22.847390000000001</v>
      </c>
      <c r="M31" s="36">
        <v>72.080920000000006</v>
      </c>
      <c r="N31" s="36">
        <v>27.943650000000002</v>
      </c>
      <c r="O31" s="36">
        <v>24.339750000000002</v>
      </c>
      <c r="P31" s="37">
        <v>690.33519000000001</v>
      </c>
      <c r="Q31" s="11"/>
    </row>
    <row r="32" spans="2:17" x14ac:dyDescent="0.25">
      <c r="B32" s="35" t="s">
        <v>23</v>
      </c>
      <c r="C32" s="36">
        <v>0</v>
      </c>
      <c r="D32" s="36">
        <v>175.64931999999999</v>
      </c>
      <c r="E32" s="36">
        <v>78.186779999999999</v>
      </c>
      <c r="F32" s="36">
        <v>47.077889999999996</v>
      </c>
      <c r="G32" s="36">
        <v>2.8111999999999999</v>
      </c>
      <c r="H32" s="36">
        <v>303.72519</v>
      </c>
      <c r="I32" s="36">
        <v>221.88891000000001</v>
      </c>
      <c r="J32" s="36">
        <v>48.979640000000003</v>
      </c>
      <c r="K32" s="36">
        <v>96.042199999999994</v>
      </c>
      <c r="L32" s="36">
        <v>27.102119999999999</v>
      </c>
      <c r="M32" s="36">
        <v>67.238579999999999</v>
      </c>
      <c r="N32" s="36">
        <v>35.471240000000002</v>
      </c>
      <c r="O32" s="36">
        <v>29.57498</v>
      </c>
      <c r="P32" s="37">
        <v>830.02285999999992</v>
      </c>
      <c r="Q32" s="11"/>
    </row>
    <row r="33" spans="2:17" x14ac:dyDescent="0.25">
      <c r="B33" s="46">
        <v>2013</v>
      </c>
      <c r="C33" s="47">
        <v>0</v>
      </c>
      <c r="D33" s="47">
        <v>675.09762999999998</v>
      </c>
      <c r="E33" s="47">
        <v>335.07409000000001</v>
      </c>
      <c r="F33" s="47">
        <v>201.46447000000001</v>
      </c>
      <c r="G33" s="47">
        <v>11.807660000000002</v>
      </c>
      <c r="H33" s="47">
        <v>1223.4438499999999</v>
      </c>
      <c r="I33" s="47">
        <v>767.89709820000007</v>
      </c>
      <c r="J33" s="47">
        <v>245.16753</v>
      </c>
      <c r="K33" s="47">
        <v>164.75920576000001</v>
      </c>
      <c r="L33" s="47">
        <v>104.190635</v>
      </c>
      <c r="M33" s="47">
        <v>258.13350035999997</v>
      </c>
      <c r="N33" s="47">
        <v>95.548656609999995</v>
      </c>
      <c r="O33" s="47">
        <v>103.8317275985371</v>
      </c>
      <c r="P33" s="48">
        <v>2962.9722035285367</v>
      </c>
      <c r="Q33" s="11"/>
    </row>
    <row r="34" spans="2:17" x14ac:dyDescent="0.25">
      <c r="B34" s="49" t="s">
        <v>20</v>
      </c>
      <c r="C34" s="50">
        <v>0</v>
      </c>
      <c r="D34" s="50">
        <v>159.2312</v>
      </c>
      <c r="E34" s="50">
        <v>74.509640000000005</v>
      </c>
      <c r="F34" s="50">
        <v>45.815339999999999</v>
      </c>
      <c r="G34" s="50">
        <v>2.8505500000000001</v>
      </c>
      <c r="H34" s="50">
        <v>282.40672999999998</v>
      </c>
      <c r="I34" s="50">
        <v>174.28491424000001</v>
      </c>
      <c r="J34" s="50">
        <v>57.404739999999997</v>
      </c>
      <c r="K34" s="50">
        <v>36.055790119999998</v>
      </c>
      <c r="L34" s="50">
        <v>22.31328152</v>
      </c>
      <c r="M34" s="50">
        <v>65.906604659999999</v>
      </c>
      <c r="N34" s="50">
        <v>21.501045990000001</v>
      </c>
      <c r="O34" s="50">
        <v>22.216427936548012</v>
      </c>
      <c r="P34" s="51">
        <v>682.08953446654789</v>
      </c>
      <c r="Q34" s="11"/>
    </row>
    <row r="35" spans="2:17" x14ac:dyDescent="0.25">
      <c r="B35" s="49" t="s">
        <v>21</v>
      </c>
      <c r="C35" s="50">
        <v>0</v>
      </c>
      <c r="D35" s="50">
        <v>176.44282999999999</v>
      </c>
      <c r="E35" s="50">
        <v>84.163480000000007</v>
      </c>
      <c r="F35" s="50">
        <v>50.627749999999999</v>
      </c>
      <c r="G35" s="50">
        <v>2.9383300000000001</v>
      </c>
      <c r="H35" s="50">
        <v>314.17239000000001</v>
      </c>
      <c r="I35" s="50">
        <v>175.04860137</v>
      </c>
      <c r="J35" s="50">
        <v>67.589209999999994</v>
      </c>
      <c r="K35" s="50">
        <v>36.422703540000001</v>
      </c>
      <c r="L35" s="50">
        <v>25.204134710000002</v>
      </c>
      <c r="M35" s="50">
        <v>61.236587700000001</v>
      </c>
      <c r="N35" s="50">
        <v>23.865927689999999</v>
      </c>
      <c r="O35" s="50">
        <v>22.907739645215596</v>
      </c>
      <c r="P35" s="51">
        <v>726.4472946552155</v>
      </c>
      <c r="Q35" s="11"/>
    </row>
    <row r="36" spans="2:17" x14ac:dyDescent="0.25">
      <c r="B36" s="49" t="s">
        <v>22</v>
      </c>
      <c r="C36" s="50">
        <v>0</v>
      </c>
      <c r="D36" s="50">
        <v>172.13285999999999</v>
      </c>
      <c r="E36" s="50">
        <v>86.468000000000004</v>
      </c>
      <c r="F36" s="50">
        <v>52.539720000000003</v>
      </c>
      <c r="G36" s="50">
        <v>3.0440900000000002</v>
      </c>
      <c r="H36" s="50">
        <v>314.18466999999998</v>
      </c>
      <c r="I36" s="50">
        <v>177.40577704</v>
      </c>
      <c r="J36" s="50">
        <v>58.084879999999998</v>
      </c>
      <c r="K36" s="50">
        <v>35.710663459999999</v>
      </c>
      <c r="L36" s="50">
        <v>23.537138800000001</v>
      </c>
      <c r="M36" s="50">
        <v>62.28499729</v>
      </c>
      <c r="N36" s="50">
        <v>26.51201562</v>
      </c>
      <c r="O36" s="50">
        <v>28.488827077336278</v>
      </c>
      <c r="P36" s="51">
        <v>726.20896928733623</v>
      </c>
      <c r="Q36" s="11"/>
    </row>
    <row r="37" spans="2:17" x14ac:dyDescent="0.25">
      <c r="B37" s="49" t="s">
        <v>23</v>
      </c>
      <c r="C37" s="50">
        <v>0</v>
      </c>
      <c r="D37" s="50">
        <v>167.29074</v>
      </c>
      <c r="E37" s="50">
        <v>89.932969999999997</v>
      </c>
      <c r="F37" s="50">
        <v>52.481659999999998</v>
      </c>
      <c r="G37" s="50">
        <v>2.9746899999999998</v>
      </c>
      <c r="H37" s="50">
        <v>312.68005999999997</v>
      </c>
      <c r="I37" s="50">
        <v>241.15780555000001</v>
      </c>
      <c r="J37" s="50">
        <v>62.088700000000003</v>
      </c>
      <c r="K37" s="50">
        <v>56.570048640000003</v>
      </c>
      <c r="L37" s="50">
        <v>33.136079969999997</v>
      </c>
      <c r="M37" s="50">
        <v>68.705310709999992</v>
      </c>
      <c r="N37" s="50">
        <v>23.669667310000001</v>
      </c>
      <c r="O37" s="50">
        <v>30.21873293943721</v>
      </c>
      <c r="P37" s="51">
        <v>828.22640511943712</v>
      </c>
      <c r="Q37" s="11"/>
    </row>
    <row r="38" spans="2:17" x14ac:dyDescent="0.25">
      <c r="B38" s="32">
        <v>2014</v>
      </c>
      <c r="C38" s="33">
        <v>0</v>
      </c>
      <c r="D38" s="33">
        <v>690.90505000000007</v>
      </c>
      <c r="E38" s="33">
        <v>359.64769000000001</v>
      </c>
      <c r="F38" s="33">
        <v>209.54467</v>
      </c>
      <c r="G38" s="33">
        <v>15.956230000000001</v>
      </c>
      <c r="H38" s="33">
        <v>1276.0536400000001</v>
      </c>
      <c r="I38" s="33">
        <v>782.13373999999999</v>
      </c>
      <c r="J38" s="33">
        <v>251.24641</v>
      </c>
      <c r="K38" s="33">
        <v>196.30257</v>
      </c>
      <c r="L38" s="33">
        <v>134.84156000000002</v>
      </c>
      <c r="M38" s="33">
        <v>258.44337999999999</v>
      </c>
      <c r="N38" s="33">
        <v>115.12164000000001</v>
      </c>
      <c r="O38" s="33">
        <v>108.33330759388122</v>
      </c>
      <c r="P38" s="34">
        <v>3122.4762475938815</v>
      </c>
      <c r="Q38" s="11"/>
    </row>
    <row r="39" spans="2:17" x14ac:dyDescent="0.25">
      <c r="B39" s="35" t="s">
        <v>20</v>
      </c>
      <c r="C39" s="36">
        <v>0</v>
      </c>
      <c r="D39" s="36">
        <v>162.97291000000001</v>
      </c>
      <c r="E39" s="36">
        <v>80.428489999999996</v>
      </c>
      <c r="F39" s="36">
        <v>47.599699999999999</v>
      </c>
      <c r="G39" s="36">
        <v>3.91303</v>
      </c>
      <c r="H39" s="36">
        <v>294.91413</v>
      </c>
      <c r="I39" s="36">
        <v>165.67359999999999</v>
      </c>
      <c r="J39" s="36">
        <v>55.78201</v>
      </c>
      <c r="K39" s="36">
        <v>63.738729999999997</v>
      </c>
      <c r="L39" s="36">
        <v>30.720649999999999</v>
      </c>
      <c r="M39" s="36">
        <v>56.66216</v>
      </c>
      <c r="N39" s="36">
        <v>30.187930000000001</v>
      </c>
      <c r="O39" s="36">
        <v>21.970087456604382</v>
      </c>
      <c r="P39" s="37">
        <v>719.64929745660436</v>
      </c>
      <c r="Q39" s="11"/>
    </row>
    <row r="40" spans="2:17" x14ac:dyDescent="0.25">
      <c r="B40" s="35" t="s">
        <v>21</v>
      </c>
      <c r="C40" s="36">
        <v>0</v>
      </c>
      <c r="D40" s="36">
        <v>170.97899000000001</v>
      </c>
      <c r="E40" s="36">
        <v>88.814769999999996</v>
      </c>
      <c r="F40" s="36">
        <v>51.494370000000004</v>
      </c>
      <c r="G40" s="36">
        <v>4.5609599999999997</v>
      </c>
      <c r="H40" s="36">
        <v>315.84909000000005</v>
      </c>
      <c r="I40" s="36">
        <v>193.06568999999999</v>
      </c>
      <c r="J40" s="36">
        <v>69.812139999999999</v>
      </c>
      <c r="K40" s="36">
        <v>44.940669999999997</v>
      </c>
      <c r="L40" s="36">
        <v>33.986220000000003</v>
      </c>
      <c r="M40" s="36">
        <v>65.187640000000002</v>
      </c>
      <c r="N40" s="36">
        <v>30.199270000000002</v>
      </c>
      <c r="O40" s="36">
        <v>27.474729997597013</v>
      </c>
      <c r="P40" s="37">
        <v>780.51544999759699</v>
      </c>
      <c r="Q40" s="11"/>
    </row>
    <row r="41" spans="2:17" x14ac:dyDescent="0.25">
      <c r="B41" s="35" t="s">
        <v>22</v>
      </c>
      <c r="C41" s="36">
        <v>0</v>
      </c>
      <c r="D41" s="36">
        <v>173.78443999999999</v>
      </c>
      <c r="E41" s="36">
        <v>92.328419999999994</v>
      </c>
      <c r="F41" s="36">
        <v>55.793489999999998</v>
      </c>
      <c r="G41" s="36">
        <v>4.46251</v>
      </c>
      <c r="H41" s="36">
        <v>326.36885999999998</v>
      </c>
      <c r="I41" s="36">
        <v>217.45971</v>
      </c>
      <c r="J41" s="36">
        <v>63.73995</v>
      </c>
      <c r="K41" s="36">
        <v>42.192340000000002</v>
      </c>
      <c r="L41" s="36">
        <v>35.4587</v>
      </c>
      <c r="M41" s="36">
        <v>67.581779999999995</v>
      </c>
      <c r="N41" s="36">
        <v>29.607200000000002</v>
      </c>
      <c r="O41" s="36">
        <v>26.659916033333531</v>
      </c>
      <c r="P41" s="37">
        <v>809.06845603333363</v>
      </c>
      <c r="Q41" s="11"/>
    </row>
    <row r="42" spans="2:17" x14ac:dyDescent="0.25">
      <c r="B42" s="35" t="s">
        <v>23</v>
      </c>
      <c r="C42" s="36">
        <v>0</v>
      </c>
      <c r="D42" s="36">
        <v>183.16871</v>
      </c>
      <c r="E42" s="36">
        <v>98.076009999999997</v>
      </c>
      <c r="F42" s="36">
        <v>54.657110000000003</v>
      </c>
      <c r="G42" s="36">
        <v>3.01973</v>
      </c>
      <c r="H42" s="36">
        <v>338.92156</v>
      </c>
      <c r="I42" s="36">
        <v>205.93474000000001</v>
      </c>
      <c r="J42" s="36">
        <v>61.912309999999998</v>
      </c>
      <c r="K42" s="36">
        <v>45.43083</v>
      </c>
      <c r="L42" s="36">
        <v>34.675989999999999</v>
      </c>
      <c r="M42" s="36">
        <v>69.011799999999994</v>
      </c>
      <c r="N42" s="36">
        <v>25.12724</v>
      </c>
      <c r="O42" s="36">
        <v>32.228574106346294</v>
      </c>
      <c r="P42" s="37">
        <v>813.24304410634636</v>
      </c>
      <c r="Q42" s="11"/>
    </row>
    <row r="43" spans="2:17" x14ac:dyDescent="0.25">
      <c r="B43" s="46">
        <v>2015</v>
      </c>
      <c r="C43" s="47">
        <v>0</v>
      </c>
      <c r="D43" s="47">
        <v>704.80100114999993</v>
      </c>
      <c r="E43" s="47">
        <v>368.74398279999997</v>
      </c>
      <c r="F43" s="47">
        <v>224.08594042000001</v>
      </c>
      <c r="G43" s="47">
        <v>13.88840997</v>
      </c>
      <c r="H43" s="47">
        <v>1311.5193343400001</v>
      </c>
      <c r="I43" s="47">
        <v>754.14201799</v>
      </c>
      <c r="J43" s="47">
        <v>251.66173917999998</v>
      </c>
      <c r="K43" s="47">
        <v>166.89947917999999</v>
      </c>
      <c r="L43" s="47">
        <v>153.05857897999999</v>
      </c>
      <c r="M43" s="47">
        <v>278.05488826999999</v>
      </c>
      <c r="N43" s="47">
        <v>133.87389073</v>
      </c>
      <c r="O43" s="47">
        <v>112.66738034426267</v>
      </c>
      <c r="P43" s="48">
        <v>3161.8773090142631</v>
      </c>
      <c r="Q43" s="11"/>
    </row>
    <row r="44" spans="2:17" x14ac:dyDescent="0.25">
      <c r="B44" s="49" t="s">
        <v>20</v>
      </c>
      <c r="C44" s="50">
        <v>0</v>
      </c>
      <c r="D44" s="50">
        <v>162.11096259000001</v>
      </c>
      <c r="E44" s="50">
        <v>83.09376116</v>
      </c>
      <c r="F44" s="50">
        <v>48.679946479999998</v>
      </c>
      <c r="G44" s="50">
        <v>3.59551818</v>
      </c>
      <c r="H44" s="50">
        <v>297.48018841000004</v>
      </c>
      <c r="I44" s="50">
        <v>172.23685818999999</v>
      </c>
      <c r="J44" s="50">
        <v>55.598700379999997</v>
      </c>
      <c r="K44" s="50">
        <v>39.764392639999997</v>
      </c>
      <c r="L44" s="50">
        <v>30.749362649999998</v>
      </c>
      <c r="M44" s="50">
        <v>61.074974410000003</v>
      </c>
      <c r="N44" s="50">
        <v>34.77018176</v>
      </c>
      <c r="O44" s="50">
        <v>22.235775538160667</v>
      </c>
      <c r="P44" s="51">
        <v>713.91043397816054</v>
      </c>
      <c r="Q44" s="11"/>
    </row>
    <row r="45" spans="2:17" x14ac:dyDescent="0.25">
      <c r="B45" s="49" t="s">
        <v>21</v>
      </c>
      <c r="C45" s="50">
        <v>0</v>
      </c>
      <c r="D45" s="50">
        <v>179.22159789</v>
      </c>
      <c r="E45" s="50">
        <v>90.734743929999993</v>
      </c>
      <c r="F45" s="50">
        <v>54.458064020000002</v>
      </c>
      <c r="G45" s="50">
        <v>3.4289899099999999</v>
      </c>
      <c r="H45" s="50">
        <v>327.84339574999996</v>
      </c>
      <c r="I45" s="50">
        <v>187.18128963999999</v>
      </c>
      <c r="J45" s="50">
        <v>64.538491960000002</v>
      </c>
      <c r="K45" s="50">
        <v>41.228968790000003</v>
      </c>
      <c r="L45" s="50">
        <v>36.720180329999998</v>
      </c>
      <c r="M45" s="50">
        <v>63.006509399999999</v>
      </c>
      <c r="N45" s="50">
        <v>35.510210809999997</v>
      </c>
      <c r="O45" s="50">
        <v>26.670367578161326</v>
      </c>
      <c r="P45" s="51">
        <v>782.69941425816114</v>
      </c>
      <c r="Q45" s="11"/>
    </row>
    <row r="46" spans="2:17" x14ac:dyDescent="0.25">
      <c r="B46" s="49" t="s">
        <v>22</v>
      </c>
      <c r="C46" s="50">
        <v>0</v>
      </c>
      <c r="D46" s="50">
        <v>183.99884028</v>
      </c>
      <c r="E46" s="50">
        <v>94.746594979999998</v>
      </c>
      <c r="F46" s="50">
        <v>59.301449380000001</v>
      </c>
      <c r="G46" s="50">
        <v>3.5515765099999999</v>
      </c>
      <c r="H46" s="50">
        <v>341.59846115000005</v>
      </c>
      <c r="I46" s="50">
        <v>207.90093417</v>
      </c>
      <c r="J46" s="50">
        <v>68.64511306</v>
      </c>
      <c r="K46" s="50">
        <v>41.989684439999998</v>
      </c>
      <c r="L46" s="50">
        <v>34.197753659999997</v>
      </c>
      <c r="M46" s="50">
        <v>64.584843179999993</v>
      </c>
      <c r="N46" s="50">
        <v>32.46304224</v>
      </c>
      <c r="O46" s="50">
        <v>28.152188348466872</v>
      </c>
      <c r="P46" s="51">
        <v>819.53202024846701</v>
      </c>
      <c r="Q46" s="11"/>
    </row>
    <row r="47" spans="2:17" x14ac:dyDescent="0.25">
      <c r="B47" s="49" t="s">
        <v>23</v>
      </c>
      <c r="C47" s="50">
        <v>0</v>
      </c>
      <c r="D47" s="50">
        <v>179.46960039000001</v>
      </c>
      <c r="E47" s="50">
        <v>100.16888273000001</v>
      </c>
      <c r="F47" s="50">
        <v>61.646480539999999</v>
      </c>
      <c r="G47" s="50">
        <v>3.3123253699999999</v>
      </c>
      <c r="H47" s="50">
        <v>344.59728903000001</v>
      </c>
      <c r="I47" s="50">
        <v>186.82293598999999</v>
      </c>
      <c r="J47" s="50">
        <v>62.879433779999999</v>
      </c>
      <c r="K47" s="50">
        <v>43.916433310000002</v>
      </c>
      <c r="L47" s="50">
        <v>51.391282339999997</v>
      </c>
      <c r="M47" s="50">
        <v>89.38856127999999</v>
      </c>
      <c r="N47" s="50">
        <v>31.130455920000003</v>
      </c>
      <c r="O47" s="50">
        <v>35.609048879473804</v>
      </c>
      <c r="P47" s="51">
        <v>845.73544052947375</v>
      </c>
      <c r="Q47" s="11"/>
    </row>
    <row r="48" spans="2:17" x14ac:dyDescent="0.25">
      <c r="B48" s="32">
        <v>2016</v>
      </c>
      <c r="C48" s="33">
        <v>0</v>
      </c>
      <c r="D48" s="33">
        <v>717.50310999999999</v>
      </c>
      <c r="E48" s="33">
        <v>384.89377999999999</v>
      </c>
      <c r="F48" s="33">
        <v>247.72338000000002</v>
      </c>
      <c r="G48" s="33">
        <v>11.538140000000002</v>
      </c>
      <c r="H48" s="33">
        <v>1361.6584099999998</v>
      </c>
      <c r="I48" s="33">
        <v>753.81723999999997</v>
      </c>
      <c r="J48" s="33">
        <v>236.81824999999998</v>
      </c>
      <c r="K48" s="33">
        <v>176.62792999999999</v>
      </c>
      <c r="L48" s="33">
        <v>170.38378999999998</v>
      </c>
      <c r="M48" s="33">
        <v>281.07967000000002</v>
      </c>
      <c r="N48" s="33">
        <v>102.91201999999998</v>
      </c>
      <c r="O48" s="33">
        <v>108.58577771</v>
      </c>
      <c r="P48" s="34">
        <v>3191.8830877099999</v>
      </c>
      <c r="Q48" s="11"/>
    </row>
    <row r="49" spans="2:25" x14ac:dyDescent="0.25">
      <c r="B49" s="35" t="s">
        <v>20</v>
      </c>
      <c r="C49" s="36">
        <v>0</v>
      </c>
      <c r="D49" s="36">
        <v>169.55510000000001</v>
      </c>
      <c r="E49" s="36">
        <v>84.302160000000001</v>
      </c>
      <c r="F49" s="36">
        <v>57.120660000000001</v>
      </c>
      <c r="G49" s="36">
        <v>1.99857</v>
      </c>
      <c r="H49" s="36">
        <v>312.97648999999996</v>
      </c>
      <c r="I49" s="36">
        <v>188.44077999999999</v>
      </c>
      <c r="J49" s="36">
        <v>54.85651</v>
      </c>
      <c r="K49" s="36">
        <v>43.99221</v>
      </c>
      <c r="L49" s="36">
        <v>41.871310000000001</v>
      </c>
      <c r="M49" s="36">
        <v>60.94276</v>
      </c>
      <c r="N49" s="36">
        <v>25.268329999999999</v>
      </c>
      <c r="O49" s="36">
        <v>21.298893920162346</v>
      </c>
      <c r="P49" s="37">
        <v>749.64728392016218</v>
      </c>
      <c r="Q49" s="11"/>
    </row>
    <row r="50" spans="2:25" x14ac:dyDescent="0.25">
      <c r="B50" s="35" t="s">
        <v>21</v>
      </c>
      <c r="C50" s="36">
        <v>0</v>
      </c>
      <c r="D50" s="36">
        <v>177.36451</v>
      </c>
      <c r="E50" s="36">
        <v>94.737899999999996</v>
      </c>
      <c r="F50" s="36">
        <v>61.632080000000002</v>
      </c>
      <c r="G50" s="36">
        <v>2.2534200000000002</v>
      </c>
      <c r="H50" s="36">
        <v>335.98790999999994</v>
      </c>
      <c r="I50" s="36">
        <v>180.28704999999999</v>
      </c>
      <c r="J50" s="36">
        <v>57.734160000000003</v>
      </c>
      <c r="K50" s="36">
        <v>43.448369999999997</v>
      </c>
      <c r="L50" s="36">
        <v>38.777839999999998</v>
      </c>
      <c r="M50" s="36">
        <v>66.994500000000002</v>
      </c>
      <c r="N50" s="36">
        <v>24.64968</v>
      </c>
      <c r="O50" s="36">
        <v>24.946949686110077</v>
      </c>
      <c r="P50" s="37">
        <v>772.82645968610996</v>
      </c>
      <c r="Q50" s="11"/>
    </row>
    <row r="51" spans="2:25" x14ac:dyDescent="0.25">
      <c r="B51" s="35" t="s">
        <v>22</v>
      </c>
      <c r="C51" s="36">
        <v>0</v>
      </c>
      <c r="D51" s="36">
        <v>185.26600999999999</v>
      </c>
      <c r="E51" s="36">
        <v>99.546499999999995</v>
      </c>
      <c r="F51" s="36">
        <v>62.240900000000003</v>
      </c>
      <c r="G51" s="36">
        <v>2.4857900000000002</v>
      </c>
      <c r="H51" s="36">
        <v>349.53919999999999</v>
      </c>
      <c r="I51" s="36">
        <v>193.58358999999999</v>
      </c>
      <c r="J51" s="36">
        <v>57.202840000000002</v>
      </c>
      <c r="K51" s="36">
        <v>44.011499999999998</v>
      </c>
      <c r="L51" s="36">
        <v>41.987630000000003</v>
      </c>
      <c r="M51" s="36">
        <v>70.224999999999994</v>
      </c>
      <c r="N51" s="36">
        <v>24.634700000000002</v>
      </c>
      <c r="O51" s="36">
        <v>26.106031755016765</v>
      </c>
      <c r="P51" s="37">
        <v>807.29049175501666</v>
      </c>
      <c r="Q51" s="11"/>
    </row>
    <row r="52" spans="2:25" x14ac:dyDescent="0.25">
      <c r="B52" s="35" t="s">
        <v>23</v>
      </c>
      <c r="C52" s="36">
        <v>0</v>
      </c>
      <c r="D52" s="36">
        <v>185.31748999999999</v>
      </c>
      <c r="E52" s="36">
        <v>106.30722</v>
      </c>
      <c r="F52" s="36">
        <v>66.729740000000007</v>
      </c>
      <c r="G52" s="36">
        <v>4.8003600000000004</v>
      </c>
      <c r="H52" s="36">
        <v>363.15481</v>
      </c>
      <c r="I52" s="36">
        <v>191.50582</v>
      </c>
      <c r="J52" s="36">
        <v>67.024739999999994</v>
      </c>
      <c r="K52" s="36">
        <v>45.175849999999997</v>
      </c>
      <c r="L52" s="36">
        <v>47.747010000000003</v>
      </c>
      <c r="M52" s="36">
        <v>82.917410000000004</v>
      </c>
      <c r="N52" s="36">
        <v>28.359310000000001</v>
      </c>
      <c r="O52" s="36">
        <v>36.233902348710814</v>
      </c>
      <c r="P52" s="37">
        <v>862.11885234871079</v>
      </c>
      <c r="Q52" s="11"/>
    </row>
    <row r="53" spans="2:25" x14ac:dyDescent="0.25">
      <c r="B53" s="46">
        <v>2017</v>
      </c>
      <c r="C53" s="47">
        <v>0</v>
      </c>
      <c r="D53" s="47">
        <v>747.10830999999996</v>
      </c>
      <c r="E53" s="47">
        <v>397.45229</v>
      </c>
      <c r="F53" s="47">
        <v>240.31240000000003</v>
      </c>
      <c r="G53" s="47">
        <v>9.8246299999999991</v>
      </c>
      <c r="H53" s="47">
        <v>1394.6976300000001</v>
      </c>
      <c r="I53" s="47">
        <v>774.68259999999998</v>
      </c>
      <c r="J53" s="47">
        <v>271.08942999999999</v>
      </c>
      <c r="K53" s="47">
        <v>213.51650999999998</v>
      </c>
      <c r="L53" s="47">
        <v>194.88524000000001</v>
      </c>
      <c r="M53" s="47">
        <v>280.27003999999999</v>
      </c>
      <c r="N53" s="47">
        <v>72.171639999999996</v>
      </c>
      <c r="O53" s="47">
        <v>107.33386381</v>
      </c>
      <c r="P53" s="48">
        <v>3308.64695381</v>
      </c>
      <c r="Q53" s="11"/>
    </row>
    <row r="54" spans="2:25" x14ac:dyDescent="0.25">
      <c r="B54" s="49" t="s">
        <v>20</v>
      </c>
      <c r="C54" s="50">
        <v>0</v>
      </c>
      <c r="D54" s="50">
        <v>179.52533</v>
      </c>
      <c r="E54" s="50">
        <v>89.834959999999995</v>
      </c>
      <c r="F54" s="50">
        <v>56.164470000000001</v>
      </c>
      <c r="G54" s="50">
        <v>3.52983</v>
      </c>
      <c r="H54" s="50">
        <v>329.05458999999996</v>
      </c>
      <c r="I54" s="50">
        <v>188.83083999999999</v>
      </c>
      <c r="J54" s="50">
        <v>60.708559999999999</v>
      </c>
      <c r="K54" s="50">
        <v>50.222760000000001</v>
      </c>
      <c r="L54" s="50">
        <v>40.55377</v>
      </c>
      <c r="M54" s="50">
        <v>65.190659999999994</v>
      </c>
      <c r="N54" s="50">
        <v>15.97648</v>
      </c>
      <c r="O54" s="50">
        <v>20.822395762534534</v>
      </c>
      <c r="P54" s="51">
        <v>771.36005576253444</v>
      </c>
      <c r="Q54" s="11"/>
    </row>
    <row r="55" spans="2:25" x14ac:dyDescent="0.25">
      <c r="B55" s="49" t="s">
        <v>21</v>
      </c>
      <c r="C55" s="50">
        <v>0</v>
      </c>
      <c r="D55" s="50">
        <v>179.53404</v>
      </c>
      <c r="E55" s="50">
        <v>96.545680000000004</v>
      </c>
      <c r="F55" s="50">
        <v>59.441859999999998</v>
      </c>
      <c r="G55" s="50">
        <v>3.1309499999999999</v>
      </c>
      <c r="H55" s="50">
        <v>338.65253000000001</v>
      </c>
      <c r="I55" s="50">
        <v>188.71857</v>
      </c>
      <c r="J55" s="50">
        <v>64.988039999999998</v>
      </c>
      <c r="K55" s="50">
        <v>60.859209999999997</v>
      </c>
      <c r="L55" s="50">
        <v>50.313369999999999</v>
      </c>
      <c r="M55" s="50">
        <v>62.091200000000001</v>
      </c>
      <c r="N55" s="50">
        <v>13.14709</v>
      </c>
      <c r="O55" s="50">
        <v>24.834672783089559</v>
      </c>
      <c r="P55" s="51">
        <v>803.60468278308952</v>
      </c>
      <c r="Q55" s="11"/>
    </row>
    <row r="56" spans="2:25" x14ac:dyDescent="0.25">
      <c r="B56" s="49" t="s">
        <v>22</v>
      </c>
      <c r="C56" s="50">
        <v>0</v>
      </c>
      <c r="D56" s="50">
        <v>188.30018999999999</v>
      </c>
      <c r="E56" s="50">
        <v>102.45432</v>
      </c>
      <c r="F56" s="50">
        <v>59.978940000000001</v>
      </c>
      <c r="G56" s="50">
        <v>2.6305299999999998</v>
      </c>
      <c r="H56" s="50">
        <v>353.36398000000003</v>
      </c>
      <c r="I56" s="50">
        <v>194.06596999999999</v>
      </c>
      <c r="J56" s="50">
        <v>66.680800000000005</v>
      </c>
      <c r="K56" s="50">
        <v>50.597079999999998</v>
      </c>
      <c r="L56" s="50">
        <v>48.414029999999997</v>
      </c>
      <c r="M56" s="50">
        <v>66.503540000000001</v>
      </c>
      <c r="N56" s="50">
        <v>16.504170000000002</v>
      </c>
      <c r="O56" s="50">
        <v>28.080701878401435</v>
      </c>
      <c r="P56" s="51">
        <v>824.2102718784015</v>
      </c>
      <c r="Q56" s="11"/>
    </row>
    <row r="57" spans="2:25" x14ac:dyDescent="0.25">
      <c r="B57" s="49" t="s">
        <v>23</v>
      </c>
      <c r="C57" s="50">
        <v>0</v>
      </c>
      <c r="D57" s="50">
        <v>199.74875</v>
      </c>
      <c r="E57" s="50">
        <v>108.61733</v>
      </c>
      <c r="F57" s="50">
        <v>64.727130000000002</v>
      </c>
      <c r="G57" s="50">
        <v>0.53332000000000002</v>
      </c>
      <c r="H57" s="50">
        <v>373.62653</v>
      </c>
      <c r="I57" s="50">
        <v>203.06721999999999</v>
      </c>
      <c r="J57" s="50">
        <v>78.712029999999999</v>
      </c>
      <c r="K57" s="50">
        <v>51.83746</v>
      </c>
      <c r="L57" s="50">
        <v>55.60407</v>
      </c>
      <c r="M57" s="50">
        <v>86.484640000000013</v>
      </c>
      <c r="N57" s="50">
        <v>26.543900000000001</v>
      </c>
      <c r="O57" s="50">
        <v>33.596093385974463</v>
      </c>
      <c r="P57" s="51">
        <v>909.47194338597444</v>
      </c>
      <c r="Q57" s="11"/>
    </row>
    <row r="58" spans="2:25" x14ac:dyDescent="0.25">
      <c r="B58" s="32">
        <v>2018</v>
      </c>
      <c r="C58" s="33">
        <v>0</v>
      </c>
      <c r="D58" s="33">
        <v>812.96510999999998</v>
      </c>
      <c r="E58" s="33">
        <v>415.09908000000001</v>
      </c>
      <c r="F58" s="33">
        <v>240.57029</v>
      </c>
      <c r="G58" s="33">
        <v>9.7234200000000008</v>
      </c>
      <c r="H58" s="33">
        <v>1478.3579</v>
      </c>
      <c r="I58" s="33">
        <v>806.99198000000013</v>
      </c>
      <c r="J58" s="33">
        <v>280.91507000000001</v>
      </c>
      <c r="K58" s="33">
        <v>228.84539000000001</v>
      </c>
      <c r="L58" s="33">
        <v>209.67462999999998</v>
      </c>
      <c r="M58" s="33">
        <v>289.21501999999998</v>
      </c>
      <c r="N58" s="33">
        <v>126.12378</v>
      </c>
      <c r="O58" s="33">
        <v>121.14862003000582</v>
      </c>
      <c r="P58" s="34">
        <f>SUM(H58:O58,C58)</f>
        <v>3541.2723900300061</v>
      </c>
      <c r="Q58" s="11"/>
      <c r="R58" s="11"/>
      <c r="S58" s="11"/>
      <c r="T58" s="11"/>
      <c r="U58" s="11"/>
      <c r="V58" s="11"/>
      <c r="W58" s="11"/>
      <c r="X58" s="11"/>
      <c r="Y58" s="11"/>
    </row>
    <row r="59" spans="2:25" x14ac:dyDescent="0.25">
      <c r="B59" s="35" t="s">
        <v>20</v>
      </c>
      <c r="C59" s="36">
        <v>0</v>
      </c>
      <c r="D59" s="36">
        <v>182.92668</v>
      </c>
      <c r="E59" s="36">
        <v>97.198359999999994</v>
      </c>
      <c r="F59" s="36">
        <v>55.255420000000001</v>
      </c>
      <c r="G59" s="36">
        <v>2.7940999999999998</v>
      </c>
      <c r="H59" s="36">
        <v>338.17455999999999</v>
      </c>
      <c r="I59" s="36">
        <v>203.60777999999999</v>
      </c>
      <c r="J59" s="36">
        <v>61.861719999999998</v>
      </c>
      <c r="K59" s="36">
        <v>49.143250000000002</v>
      </c>
      <c r="L59" s="36">
        <v>50.211860000000001</v>
      </c>
      <c r="M59" s="36">
        <v>65.623289999999997</v>
      </c>
      <c r="N59" s="36">
        <v>22.328409999999998</v>
      </c>
      <c r="O59" s="36">
        <v>27.042972233011415</v>
      </c>
      <c r="P59" s="37">
        <f t="shared" ref="P59:P62" si="0">SUM(H59:O59,C59)</f>
        <v>817.99384223301126</v>
      </c>
      <c r="Q59" s="11"/>
      <c r="R59" s="11"/>
      <c r="S59" s="11"/>
      <c r="T59" s="11"/>
      <c r="U59" s="11"/>
      <c r="V59" s="11"/>
      <c r="W59" s="11"/>
      <c r="X59" s="11"/>
      <c r="Y59" s="11"/>
    </row>
    <row r="60" spans="2:25" x14ac:dyDescent="0.25">
      <c r="B60" s="35" t="s">
        <v>21</v>
      </c>
      <c r="C60" s="36">
        <v>0</v>
      </c>
      <c r="D60" s="36">
        <v>209.83768000000001</v>
      </c>
      <c r="E60" s="36">
        <v>101.81471999999999</v>
      </c>
      <c r="F60" s="36">
        <v>58.371459999999999</v>
      </c>
      <c r="G60" s="36">
        <v>2.7582100000000001</v>
      </c>
      <c r="H60" s="36">
        <v>372.78206999999998</v>
      </c>
      <c r="I60" s="36">
        <v>198.78842</v>
      </c>
      <c r="J60" s="36">
        <v>61.509749999999997</v>
      </c>
      <c r="K60" s="36">
        <v>56.907769999999999</v>
      </c>
      <c r="L60" s="36">
        <v>51.71857</v>
      </c>
      <c r="M60" s="36">
        <v>65.615099999999998</v>
      </c>
      <c r="N60" s="36">
        <v>31.679850000000002</v>
      </c>
      <c r="O60" s="36">
        <v>30.917035657902638</v>
      </c>
      <c r="P60" s="37">
        <f t="shared" si="0"/>
        <v>869.9185656579026</v>
      </c>
      <c r="Q60" s="11"/>
      <c r="R60" s="11"/>
      <c r="S60" s="11"/>
      <c r="T60" s="11"/>
      <c r="U60" s="11"/>
      <c r="V60" s="11"/>
      <c r="W60" s="11"/>
      <c r="X60" s="11"/>
      <c r="Y60" s="11"/>
    </row>
    <row r="61" spans="2:25" x14ac:dyDescent="0.25">
      <c r="B61" s="35" t="s">
        <v>22</v>
      </c>
      <c r="C61" s="36">
        <v>0</v>
      </c>
      <c r="D61" s="36">
        <v>206.58894000000001</v>
      </c>
      <c r="E61" s="36">
        <v>105.56768</v>
      </c>
      <c r="F61" s="36">
        <v>62.014600000000002</v>
      </c>
      <c r="G61" s="36">
        <v>3.4692400000000001</v>
      </c>
      <c r="H61" s="36">
        <v>377.64046000000002</v>
      </c>
      <c r="I61" s="36">
        <v>199.72201000000001</v>
      </c>
      <c r="J61" s="36">
        <v>71.136279999999999</v>
      </c>
      <c r="K61" s="36">
        <v>60.873390000000001</v>
      </c>
      <c r="L61" s="36">
        <v>53.551729999999999</v>
      </c>
      <c r="M61" s="36">
        <v>71.731750000000005</v>
      </c>
      <c r="N61" s="36">
        <v>29.626579999999997</v>
      </c>
      <c r="O61" s="36">
        <v>29.809419863621059</v>
      </c>
      <c r="P61" s="37">
        <f t="shared" si="0"/>
        <v>894.09161986362108</v>
      </c>
      <c r="Q61" s="11"/>
      <c r="R61" s="11"/>
      <c r="S61" s="11"/>
      <c r="T61" s="11"/>
      <c r="U61" s="11"/>
      <c r="V61" s="11"/>
      <c r="W61" s="11"/>
      <c r="X61" s="11"/>
      <c r="Y61" s="11"/>
    </row>
    <row r="62" spans="2:25" x14ac:dyDescent="0.25">
      <c r="B62" s="35" t="s">
        <v>23</v>
      </c>
      <c r="C62" s="36">
        <v>0</v>
      </c>
      <c r="D62" s="36">
        <v>213.61180999999999</v>
      </c>
      <c r="E62" s="36">
        <v>110.51832</v>
      </c>
      <c r="F62" s="36">
        <v>64.928809999999999</v>
      </c>
      <c r="G62" s="36">
        <v>0.70186999999999999</v>
      </c>
      <c r="H62" s="36">
        <v>389.76080999999999</v>
      </c>
      <c r="I62" s="36">
        <v>204.87377000000001</v>
      </c>
      <c r="J62" s="36">
        <v>86.407319999999999</v>
      </c>
      <c r="K62" s="36">
        <v>61.92098</v>
      </c>
      <c r="L62" s="36">
        <v>54.19247</v>
      </c>
      <c r="M62" s="36">
        <v>86.244879999999995</v>
      </c>
      <c r="N62" s="36">
        <v>42.488939999999999</v>
      </c>
      <c r="O62" s="36">
        <v>33.379192275470686</v>
      </c>
      <c r="P62" s="37">
        <f t="shared" si="0"/>
        <v>959.26836227547062</v>
      </c>
      <c r="Q62" s="11"/>
      <c r="R62" s="11"/>
      <c r="S62" s="11"/>
      <c r="T62" s="11"/>
      <c r="U62" s="11"/>
      <c r="V62" s="11"/>
      <c r="W62" s="11"/>
      <c r="X62" s="11"/>
      <c r="Y62" s="11"/>
    </row>
    <row r="63" spans="2:25" x14ac:dyDescent="0.25">
      <c r="B63" s="46">
        <v>2019</v>
      </c>
      <c r="C63" s="47">
        <v>0</v>
      </c>
      <c r="D63" s="47">
        <v>877.13459</v>
      </c>
      <c r="E63" s="47">
        <v>432.47496000000001</v>
      </c>
      <c r="F63" s="47">
        <v>252.41929999999996</v>
      </c>
      <c r="G63" s="47">
        <v>9.9304199999999998</v>
      </c>
      <c r="H63" s="47">
        <v>1571.9592700000001</v>
      </c>
      <c r="I63" s="47">
        <v>814.23416999999995</v>
      </c>
      <c r="J63" s="47">
        <v>282.18456000000003</v>
      </c>
      <c r="K63" s="47">
        <v>212.23343</v>
      </c>
      <c r="L63" s="47">
        <v>241.96010999999999</v>
      </c>
      <c r="M63" s="47">
        <v>290.46808999999996</v>
      </c>
      <c r="N63" s="47">
        <v>78.178509999999989</v>
      </c>
      <c r="O63" s="47">
        <v>149.89891253656734</v>
      </c>
      <c r="P63" s="48">
        <f>SUM(H63:O63,C63)</f>
        <v>3641.1170525365674</v>
      </c>
      <c r="Q63" s="11"/>
      <c r="R63" s="11"/>
      <c r="S63" s="11"/>
      <c r="T63" s="11"/>
      <c r="U63" s="11"/>
      <c r="V63" s="11"/>
      <c r="W63" s="11"/>
      <c r="X63" s="11"/>
      <c r="Y63" s="11"/>
    </row>
    <row r="64" spans="2:25" x14ac:dyDescent="0.25">
      <c r="B64" s="49" t="s">
        <v>20</v>
      </c>
      <c r="C64" s="50">
        <v>0</v>
      </c>
      <c r="D64" s="50">
        <v>204.10150999999999</v>
      </c>
      <c r="E64" s="50">
        <v>99.421909999999997</v>
      </c>
      <c r="F64" s="50">
        <v>57.48836</v>
      </c>
      <c r="G64" s="50">
        <v>2.72837</v>
      </c>
      <c r="H64" s="50">
        <v>363.74015000000003</v>
      </c>
      <c r="I64" s="50">
        <v>206.66189</v>
      </c>
      <c r="J64" s="50">
        <v>62.379649999999998</v>
      </c>
      <c r="K64" s="50">
        <v>60.626040000000003</v>
      </c>
      <c r="L64" s="50">
        <v>57.194330000000001</v>
      </c>
      <c r="M64" s="50">
        <v>68.219700000000003</v>
      </c>
      <c r="N64" s="50">
        <v>12.847300000000001</v>
      </c>
      <c r="O64" s="50">
        <v>26.215847271178234</v>
      </c>
      <c r="P64" s="51">
        <f t="shared" ref="P64:P67" si="1">SUM(H64:O64,C64)</f>
        <v>857.88490727117824</v>
      </c>
      <c r="Q64" s="11"/>
      <c r="R64" s="11"/>
      <c r="S64" s="11"/>
      <c r="T64" s="11"/>
      <c r="U64" s="11"/>
      <c r="V64" s="11"/>
      <c r="W64" s="11"/>
      <c r="X64" s="11"/>
      <c r="Y64" s="11"/>
    </row>
    <row r="65" spans="2:25" x14ac:dyDescent="0.25">
      <c r="B65" s="49" t="s">
        <v>21</v>
      </c>
      <c r="C65" s="50">
        <v>0</v>
      </c>
      <c r="D65" s="50">
        <v>213.90244000000001</v>
      </c>
      <c r="E65" s="50">
        <v>109.49672</v>
      </c>
      <c r="F65" s="50">
        <v>61.77122</v>
      </c>
      <c r="G65" s="50">
        <v>2.7659899999999999</v>
      </c>
      <c r="H65" s="50">
        <v>387.93637000000001</v>
      </c>
      <c r="I65" s="50">
        <v>200.77629999999999</v>
      </c>
      <c r="J65" s="50">
        <v>64.277150000000006</v>
      </c>
      <c r="K65" s="50">
        <v>54.986649999999997</v>
      </c>
      <c r="L65" s="50">
        <v>54.30377</v>
      </c>
      <c r="M65" s="50">
        <v>69.442970000000003</v>
      </c>
      <c r="N65" s="50">
        <v>22.76108</v>
      </c>
      <c r="O65" s="50">
        <v>36.15937571547996</v>
      </c>
      <c r="P65" s="51">
        <f t="shared" si="1"/>
        <v>890.6436657154801</v>
      </c>
      <c r="Q65" s="11"/>
      <c r="R65" s="11"/>
      <c r="S65" s="11"/>
      <c r="T65" s="11"/>
      <c r="U65" s="11"/>
      <c r="V65" s="11"/>
      <c r="W65" s="11"/>
      <c r="X65" s="11"/>
      <c r="Y65" s="11"/>
    </row>
    <row r="66" spans="2:25" x14ac:dyDescent="0.25">
      <c r="B66" s="49" t="s">
        <v>22</v>
      </c>
      <c r="C66" s="50">
        <v>0</v>
      </c>
      <c r="D66" s="50">
        <v>228.63491999999999</v>
      </c>
      <c r="E66" s="50">
        <v>107.27191000000001</v>
      </c>
      <c r="F66" s="50">
        <v>64.154579999999996</v>
      </c>
      <c r="G66" s="50">
        <v>3.59104</v>
      </c>
      <c r="H66" s="50">
        <v>403.65244999999999</v>
      </c>
      <c r="I66" s="50">
        <v>192.74525</v>
      </c>
      <c r="J66" s="50">
        <v>64.470730000000003</v>
      </c>
      <c r="K66" s="50">
        <v>51.609310000000001</v>
      </c>
      <c r="L66" s="50">
        <v>52.491459999999996</v>
      </c>
      <c r="M66" s="50">
        <v>71.925420000000003</v>
      </c>
      <c r="N66" s="50">
        <v>27.921430000000001</v>
      </c>
      <c r="O66" s="50">
        <v>34.32208265322442</v>
      </c>
      <c r="P66" s="51">
        <f t="shared" si="1"/>
        <v>899.13813265322449</v>
      </c>
      <c r="Q66" s="11"/>
      <c r="R66" s="11"/>
      <c r="S66" s="11"/>
      <c r="T66" s="11"/>
      <c r="U66" s="11"/>
      <c r="V66" s="11"/>
      <c r="W66" s="11"/>
      <c r="X66" s="11"/>
      <c r="Y66" s="11"/>
    </row>
    <row r="67" spans="2:25" x14ac:dyDescent="0.25">
      <c r="B67" s="49" t="s">
        <v>23</v>
      </c>
      <c r="C67" s="50">
        <v>0</v>
      </c>
      <c r="D67" s="50">
        <v>230.49572000000001</v>
      </c>
      <c r="E67" s="50">
        <v>116.28442</v>
      </c>
      <c r="F67" s="50">
        <v>69.005139999999997</v>
      </c>
      <c r="G67" s="50">
        <v>0.84501999999999999</v>
      </c>
      <c r="H67" s="50">
        <v>416.63029999999998</v>
      </c>
      <c r="I67" s="50">
        <v>214.05072999999999</v>
      </c>
      <c r="J67" s="50">
        <v>91.057029999999997</v>
      </c>
      <c r="K67" s="50">
        <v>45.011429999999997</v>
      </c>
      <c r="L67" s="50">
        <v>77.970550000000003</v>
      </c>
      <c r="M67" s="50">
        <v>80.88</v>
      </c>
      <c r="N67" s="50">
        <v>14.6487</v>
      </c>
      <c r="O67" s="50">
        <v>53.201606896684709</v>
      </c>
      <c r="P67" s="51">
        <f t="shared" si="1"/>
        <v>993.45034689668455</v>
      </c>
      <c r="Q67" s="11"/>
      <c r="R67" s="11"/>
      <c r="S67" s="11"/>
      <c r="T67" s="11"/>
      <c r="U67" s="11"/>
      <c r="V67" s="11"/>
      <c r="W67" s="11"/>
      <c r="X67" s="11"/>
      <c r="Y67" s="11"/>
    </row>
    <row r="68" spans="2:25" x14ac:dyDescent="0.25">
      <c r="B68" s="32">
        <v>2020</v>
      </c>
      <c r="C68" s="33">
        <v>0</v>
      </c>
      <c r="D68" s="33">
        <v>881.92326000000003</v>
      </c>
      <c r="E68" s="33">
        <v>227.3416</v>
      </c>
      <c r="F68" s="33">
        <v>228.79057999999998</v>
      </c>
      <c r="G68" s="33">
        <v>13.38157</v>
      </c>
      <c r="H68" s="33">
        <v>1351.4370100000001</v>
      </c>
      <c r="I68" s="33">
        <v>254.00900999999999</v>
      </c>
      <c r="J68" s="33">
        <v>271.72917000000001</v>
      </c>
      <c r="K68" s="33">
        <v>189.4239</v>
      </c>
      <c r="L68" s="33">
        <v>259.56219999999996</v>
      </c>
      <c r="M68" s="33">
        <v>316.51496000000003</v>
      </c>
      <c r="N68" s="33">
        <v>60.558779999999999</v>
      </c>
      <c r="O68" s="33">
        <v>118.72177458869453</v>
      </c>
      <c r="P68" s="34">
        <f>SUM(H68:O68,C68)</f>
        <v>2821.9568045886945</v>
      </c>
      <c r="Q68" s="11"/>
      <c r="R68" s="11"/>
      <c r="S68" s="11"/>
      <c r="T68" s="11"/>
      <c r="U68" s="11"/>
      <c r="V68" s="11"/>
      <c r="W68" s="11"/>
      <c r="X68" s="11"/>
      <c r="Y68" s="11"/>
    </row>
    <row r="69" spans="2:25" x14ac:dyDescent="0.25">
      <c r="B69" s="35" t="s">
        <v>20</v>
      </c>
      <c r="C69" s="36">
        <v>0</v>
      </c>
      <c r="D69" s="36">
        <v>228.18795</v>
      </c>
      <c r="E69" s="36">
        <v>91.276619999999994</v>
      </c>
      <c r="F69" s="36">
        <v>62.956609999999998</v>
      </c>
      <c r="G69" s="36">
        <v>3.6088</v>
      </c>
      <c r="H69" s="36">
        <v>386.02998000000002</v>
      </c>
      <c r="I69" s="36">
        <v>179.58928</v>
      </c>
      <c r="J69" s="36">
        <v>66.29759</v>
      </c>
      <c r="K69" s="36">
        <v>50.467930000000003</v>
      </c>
      <c r="L69" s="36">
        <v>58.206099999999999</v>
      </c>
      <c r="M69" s="36">
        <v>70.984729999999999</v>
      </c>
      <c r="N69" s="36">
        <v>8.1099399999999999</v>
      </c>
      <c r="O69" s="36">
        <v>25.271260836270994</v>
      </c>
      <c r="P69" s="37">
        <f t="shared" ref="P69:P72" si="2">SUM(H69:O69,C69)</f>
        <v>844.95681083627119</v>
      </c>
      <c r="Q69" s="11"/>
      <c r="R69" s="11"/>
      <c r="S69" s="11"/>
      <c r="T69" s="11"/>
      <c r="U69" s="11"/>
      <c r="V69" s="11"/>
      <c r="W69" s="11"/>
      <c r="X69" s="11"/>
      <c r="Y69" s="11"/>
    </row>
    <row r="70" spans="2:25" x14ac:dyDescent="0.25">
      <c r="B70" s="35" t="s">
        <v>21</v>
      </c>
      <c r="C70" s="36">
        <v>0</v>
      </c>
      <c r="D70" s="36">
        <v>198.22175999999999</v>
      </c>
      <c r="E70" s="36">
        <v>39.167099999999998</v>
      </c>
      <c r="F70" s="36">
        <v>39.533430000000003</v>
      </c>
      <c r="G70" s="36">
        <v>3.585</v>
      </c>
      <c r="H70" s="36">
        <v>280.50729000000001</v>
      </c>
      <c r="I70" s="36">
        <v>15.9503</v>
      </c>
      <c r="J70" s="36">
        <v>63.359209999999997</v>
      </c>
      <c r="K70" s="36">
        <v>49.358649999999997</v>
      </c>
      <c r="L70" s="36">
        <v>61.376640000000002</v>
      </c>
      <c r="M70" s="36">
        <v>72.476900000000001</v>
      </c>
      <c r="N70" s="36">
        <v>14.180820000000001</v>
      </c>
      <c r="O70" s="36">
        <v>26.051836554670096</v>
      </c>
      <c r="P70" s="37">
        <f t="shared" si="2"/>
        <v>583.26164655467016</v>
      </c>
      <c r="Q70" s="11"/>
      <c r="R70" s="11"/>
      <c r="S70" s="11"/>
      <c r="T70" s="11"/>
      <c r="U70" s="11"/>
      <c r="V70" s="11"/>
      <c r="W70" s="11"/>
      <c r="X70" s="11"/>
      <c r="Y70" s="11"/>
    </row>
    <row r="71" spans="2:25" x14ac:dyDescent="0.25">
      <c r="B71" s="35" t="s">
        <v>22</v>
      </c>
      <c r="C71" s="36">
        <v>0</v>
      </c>
      <c r="D71" s="36">
        <v>202.11096000000001</v>
      </c>
      <c r="E71" s="36">
        <v>40.17445</v>
      </c>
      <c r="F71" s="36">
        <v>55.178980000000003</v>
      </c>
      <c r="G71" s="36">
        <v>5.0270000000000001</v>
      </c>
      <c r="H71" s="36">
        <v>302.49139000000002</v>
      </c>
      <c r="I71" s="36">
        <v>19.675999999999998</v>
      </c>
      <c r="J71" s="36">
        <v>53.477670000000003</v>
      </c>
      <c r="K71" s="36">
        <v>47.48912</v>
      </c>
      <c r="L71" s="36">
        <v>63.177900000000001</v>
      </c>
      <c r="M71" s="36">
        <v>80.79777</v>
      </c>
      <c r="N71" s="36">
        <v>17.409109999999998</v>
      </c>
      <c r="O71" s="36">
        <v>25.051311321106922</v>
      </c>
      <c r="P71" s="37">
        <f t="shared" si="2"/>
        <v>609.57027132110704</v>
      </c>
      <c r="Q71" s="11"/>
      <c r="R71" s="11"/>
      <c r="S71" s="11"/>
      <c r="T71" s="11"/>
      <c r="U71" s="11"/>
      <c r="V71" s="11"/>
      <c r="W71" s="11"/>
      <c r="X71" s="11"/>
      <c r="Y71" s="11"/>
    </row>
    <row r="72" spans="2:25" x14ac:dyDescent="0.25">
      <c r="B72" s="35" t="s">
        <v>23</v>
      </c>
      <c r="C72" s="36">
        <v>0</v>
      </c>
      <c r="D72" s="36">
        <v>253.40259</v>
      </c>
      <c r="E72" s="36">
        <v>56.72343</v>
      </c>
      <c r="F72" s="36">
        <v>71.121560000000002</v>
      </c>
      <c r="G72" s="36">
        <v>1.1607700000000001</v>
      </c>
      <c r="H72" s="36">
        <v>382.40834999999998</v>
      </c>
      <c r="I72" s="36">
        <v>38.793430000000001</v>
      </c>
      <c r="J72" s="36">
        <v>88.594700000000003</v>
      </c>
      <c r="K72" s="36">
        <v>42.108199999999997</v>
      </c>
      <c r="L72" s="36">
        <v>76.801559999999995</v>
      </c>
      <c r="M72" s="36">
        <v>92.255560000000003</v>
      </c>
      <c r="N72" s="36">
        <v>20.858910000000002</v>
      </c>
      <c r="O72" s="36">
        <v>42.347365876646521</v>
      </c>
      <c r="P72" s="37">
        <f t="shared" si="2"/>
        <v>784.16807587664664</v>
      </c>
      <c r="Q72" s="11"/>
      <c r="R72" s="11"/>
      <c r="S72" s="11"/>
      <c r="T72" s="11"/>
      <c r="U72" s="11"/>
      <c r="V72" s="11"/>
      <c r="W72" s="11"/>
      <c r="X72" s="11"/>
      <c r="Y72" s="11"/>
    </row>
    <row r="73" spans="2:25" x14ac:dyDescent="0.25">
      <c r="B73" s="46">
        <v>2021</v>
      </c>
      <c r="C73" s="47">
        <v>0</v>
      </c>
      <c r="D73" s="47">
        <v>1657.2773499999998</v>
      </c>
      <c r="E73" s="47">
        <v>341.38733000000002</v>
      </c>
      <c r="F73" s="47">
        <v>316.84782999999999</v>
      </c>
      <c r="G73" s="47">
        <v>11.875720000000001</v>
      </c>
      <c r="H73" s="47">
        <v>2327.38823</v>
      </c>
      <c r="I73" s="47">
        <v>285.18238000000002</v>
      </c>
      <c r="J73" s="47">
        <v>337.38663000000003</v>
      </c>
      <c r="K73" s="47">
        <v>192.95265000000001</v>
      </c>
      <c r="L73" s="47">
        <v>315.76213999999999</v>
      </c>
      <c r="M73" s="47">
        <v>317.76934</v>
      </c>
      <c r="N73" s="47">
        <v>99.338179999999994</v>
      </c>
      <c r="O73" s="47">
        <v>178.24872961203312</v>
      </c>
      <c r="P73" s="48">
        <f>SUM(H73:O73,C73)</f>
        <v>4054.0282796120332</v>
      </c>
      <c r="Q73" s="11"/>
      <c r="R73" s="11"/>
      <c r="S73" s="11"/>
      <c r="T73" s="11"/>
      <c r="U73" s="11"/>
      <c r="V73" s="11"/>
      <c r="W73" s="11"/>
      <c r="X73" s="11"/>
      <c r="Y73" s="11"/>
    </row>
    <row r="74" spans="2:25" x14ac:dyDescent="0.25">
      <c r="B74" s="49" t="s">
        <v>20</v>
      </c>
      <c r="C74" s="50">
        <v>0</v>
      </c>
      <c r="D74" s="50">
        <v>302.91433999999998</v>
      </c>
      <c r="E74" s="50">
        <v>71.205129999999997</v>
      </c>
      <c r="F74" s="50">
        <v>72.090879999999999</v>
      </c>
      <c r="G74" s="50">
        <v>3.0285500000000001</v>
      </c>
      <c r="H74" s="50">
        <v>449.2389</v>
      </c>
      <c r="I74" s="50">
        <v>64.017589999999998</v>
      </c>
      <c r="J74" s="50">
        <v>77.330070000000006</v>
      </c>
      <c r="K74" s="50">
        <v>49.81738</v>
      </c>
      <c r="L74" s="50">
        <v>66.637619999999998</v>
      </c>
      <c r="M74" s="50">
        <v>76.039109999999994</v>
      </c>
      <c r="N74" s="50">
        <v>17.502859999999998</v>
      </c>
      <c r="O74" s="50">
        <v>21.672327825904205</v>
      </c>
      <c r="P74" s="51">
        <f t="shared" ref="P74:P77" si="3">SUM(H74:O74,C74)</f>
        <v>822.25585782590406</v>
      </c>
      <c r="Q74" s="11"/>
      <c r="R74" s="11"/>
      <c r="S74" s="11"/>
      <c r="T74" s="11"/>
      <c r="U74" s="11"/>
      <c r="V74" s="11"/>
      <c r="W74" s="11"/>
      <c r="X74" s="11"/>
      <c r="Y74" s="11"/>
    </row>
    <row r="75" spans="2:25" x14ac:dyDescent="0.25">
      <c r="B75" s="49" t="s">
        <v>21</v>
      </c>
      <c r="C75" s="50">
        <v>0</v>
      </c>
      <c r="D75" s="50">
        <v>360.04433999999998</v>
      </c>
      <c r="E75" s="50">
        <v>81.527000000000001</v>
      </c>
      <c r="F75" s="50">
        <v>79.259870000000006</v>
      </c>
      <c r="G75" s="50">
        <v>3.2756799999999999</v>
      </c>
      <c r="H75" s="50">
        <v>524.10689000000002</v>
      </c>
      <c r="I75" s="50">
        <v>59.126869999999997</v>
      </c>
      <c r="J75" s="50">
        <v>79.710040000000006</v>
      </c>
      <c r="K75" s="50">
        <v>56.715719999999997</v>
      </c>
      <c r="L75" s="50">
        <v>73.900639999999996</v>
      </c>
      <c r="M75" s="50">
        <v>72.221770000000006</v>
      </c>
      <c r="N75" s="50">
        <v>31.712789999999998</v>
      </c>
      <c r="O75" s="50">
        <v>45.799869463642565</v>
      </c>
      <c r="P75" s="51">
        <f t="shared" si="3"/>
        <v>943.29458946364275</v>
      </c>
      <c r="Q75" s="11"/>
      <c r="R75" s="11"/>
      <c r="S75" s="11"/>
      <c r="T75" s="11"/>
      <c r="U75" s="11"/>
      <c r="V75" s="11"/>
      <c r="W75" s="11"/>
      <c r="X75" s="11"/>
      <c r="Y75" s="11"/>
    </row>
    <row r="76" spans="2:25" x14ac:dyDescent="0.25">
      <c r="B76" s="49" t="s">
        <v>22</v>
      </c>
      <c r="C76" s="50">
        <v>0</v>
      </c>
      <c r="D76" s="50">
        <v>449.61518999999998</v>
      </c>
      <c r="E76" s="50">
        <v>89.060850000000002</v>
      </c>
      <c r="F76" s="50">
        <v>80.211950000000002</v>
      </c>
      <c r="G76" s="50">
        <v>4.3988899999999997</v>
      </c>
      <c r="H76" s="50">
        <v>623.28688</v>
      </c>
      <c r="I76" s="50">
        <v>64.792969999999997</v>
      </c>
      <c r="J76" s="50">
        <v>76.129050000000007</v>
      </c>
      <c r="K76" s="50">
        <v>46.44558</v>
      </c>
      <c r="L76" s="50">
        <v>76.450379999999996</v>
      </c>
      <c r="M76" s="50">
        <v>80.811480000000003</v>
      </c>
      <c r="N76" s="50">
        <v>33.051949999999998</v>
      </c>
      <c r="O76" s="50">
        <v>46.964210269891964</v>
      </c>
      <c r="P76" s="51">
        <f t="shared" si="3"/>
        <v>1047.932500269892</v>
      </c>
      <c r="Q76" s="11"/>
      <c r="R76" s="11"/>
      <c r="S76" s="11"/>
      <c r="T76" s="11"/>
      <c r="U76" s="11"/>
      <c r="V76" s="11"/>
      <c r="W76" s="11"/>
      <c r="X76" s="11"/>
      <c r="Y76" s="11"/>
    </row>
    <row r="77" spans="2:25" x14ac:dyDescent="0.25">
      <c r="B77" s="49" t="s">
        <v>23</v>
      </c>
      <c r="C77" s="50">
        <v>0</v>
      </c>
      <c r="D77" s="50">
        <v>544.70348000000001</v>
      </c>
      <c r="E77" s="50">
        <v>99.594350000000006</v>
      </c>
      <c r="F77" s="50">
        <v>85.285129999999995</v>
      </c>
      <c r="G77" s="50">
        <v>1.1726000000000001</v>
      </c>
      <c r="H77" s="50">
        <v>730.75555999999995</v>
      </c>
      <c r="I77" s="50">
        <v>97.244950000000003</v>
      </c>
      <c r="J77" s="50">
        <v>104.21747000000001</v>
      </c>
      <c r="K77" s="50">
        <v>39.973970000000001</v>
      </c>
      <c r="L77" s="50">
        <v>98.773499999999999</v>
      </c>
      <c r="M77" s="50">
        <v>88.696979999999996</v>
      </c>
      <c r="N77" s="50">
        <v>17.07058</v>
      </c>
      <c r="O77" s="50">
        <v>63.812322052594396</v>
      </c>
      <c r="P77" s="51">
        <f t="shared" si="3"/>
        <v>1240.5453320525944</v>
      </c>
      <c r="Q77" s="11"/>
      <c r="R77" s="11"/>
      <c r="S77" s="11"/>
      <c r="T77" s="11"/>
      <c r="U77" s="11"/>
      <c r="V77" s="11"/>
      <c r="W77" s="11"/>
      <c r="X77" s="11"/>
      <c r="Y77" s="11"/>
    </row>
    <row r="78" spans="2:25" x14ac:dyDescent="0.25">
      <c r="B78" s="32">
        <v>2022</v>
      </c>
      <c r="C78" s="33">
        <v>0</v>
      </c>
      <c r="D78" s="33">
        <v>1821.8184799999999</v>
      </c>
      <c r="E78" s="33">
        <v>502.04498999999998</v>
      </c>
      <c r="F78" s="33">
        <v>384.3741</v>
      </c>
      <c r="G78" s="33">
        <v>12.341149999999999</v>
      </c>
      <c r="H78" s="33">
        <v>2720.57872</v>
      </c>
      <c r="I78" s="33">
        <v>961.44151000000011</v>
      </c>
      <c r="J78" s="33">
        <v>391.71666000000005</v>
      </c>
      <c r="K78" s="33">
        <v>214.92839000000001</v>
      </c>
      <c r="L78" s="33">
        <v>406.73124000000007</v>
      </c>
      <c r="M78" s="33">
        <v>306.87956000000003</v>
      </c>
      <c r="N78" s="33">
        <v>148.45663999999999</v>
      </c>
      <c r="O78" s="33">
        <v>234.67722769486409</v>
      </c>
      <c r="P78" s="34">
        <f>SUM(H78:O78,C78)</f>
        <v>5385.409947694865</v>
      </c>
      <c r="Q78" s="11"/>
    </row>
    <row r="79" spans="2:25" x14ac:dyDescent="0.25">
      <c r="B79" s="35" t="s">
        <v>20</v>
      </c>
      <c r="C79" s="36">
        <v>0</v>
      </c>
      <c r="D79" s="36">
        <v>524.46420000000001</v>
      </c>
      <c r="E79" s="36">
        <v>118.05963</v>
      </c>
      <c r="F79" s="36">
        <v>91.270079999999993</v>
      </c>
      <c r="G79" s="36">
        <v>2.3725499999999999</v>
      </c>
      <c r="H79" s="36">
        <v>736.16646000000003</v>
      </c>
      <c r="I79" s="36">
        <v>166.29930999999999</v>
      </c>
      <c r="J79" s="36">
        <v>100.81854</v>
      </c>
      <c r="K79" s="36">
        <v>55.647269999999999</v>
      </c>
      <c r="L79" s="36">
        <v>86.996120000000005</v>
      </c>
      <c r="M79" s="36">
        <v>73.744820000000004</v>
      </c>
      <c r="N79" s="36">
        <v>20.996580000000002</v>
      </c>
      <c r="O79" s="36">
        <v>41.070078340325921</v>
      </c>
      <c r="P79" s="37">
        <f t="shared" ref="P79:P82" si="4">SUM(H79:O79,C79)</f>
        <v>1281.7391783403259</v>
      </c>
      <c r="Q79" s="11"/>
    </row>
    <row r="80" spans="2:25" x14ac:dyDescent="0.25">
      <c r="B80" s="35" t="s">
        <v>21</v>
      </c>
      <c r="C80" s="36">
        <v>0</v>
      </c>
      <c r="D80" s="36">
        <v>458.15492</v>
      </c>
      <c r="E80" s="36">
        <v>130.35351</v>
      </c>
      <c r="F80" s="36">
        <v>96.011960000000002</v>
      </c>
      <c r="G80" s="36">
        <v>4.5965199999999999</v>
      </c>
      <c r="H80" s="36">
        <v>689.11690999999996</v>
      </c>
      <c r="I80" s="36">
        <v>259.52395000000001</v>
      </c>
      <c r="J80" s="36">
        <v>97.716329999999999</v>
      </c>
      <c r="K80" s="36">
        <v>44.805070000000001</v>
      </c>
      <c r="L80" s="36">
        <v>89.762630000000001</v>
      </c>
      <c r="M80" s="36">
        <v>71.870379999999997</v>
      </c>
      <c r="N80" s="36">
        <v>51.467100000000002</v>
      </c>
      <c r="O80" s="36">
        <v>55.010048957346974</v>
      </c>
      <c r="P80" s="37">
        <f t="shared" si="4"/>
        <v>1359.2724189573471</v>
      </c>
      <c r="Q80" s="11"/>
    </row>
    <row r="81" spans="2:25" x14ac:dyDescent="0.25">
      <c r="B81" s="35" t="s">
        <v>22</v>
      </c>
      <c r="C81" s="36">
        <v>0</v>
      </c>
      <c r="D81" s="36">
        <v>458.07740000000001</v>
      </c>
      <c r="E81" s="36">
        <v>127.96510000000001</v>
      </c>
      <c r="F81" s="36">
        <v>99.814819999999997</v>
      </c>
      <c r="G81" s="36">
        <v>4.0108499999999996</v>
      </c>
      <c r="H81" s="36">
        <v>689.86816999999996</v>
      </c>
      <c r="I81" s="36">
        <v>257.90744999999998</v>
      </c>
      <c r="J81" s="36">
        <v>96.015770000000003</v>
      </c>
      <c r="K81" s="36">
        <v>58.853360000000002</v>
      </c>
      <c r="L81" s="36">
        <v>88.930490000000006</v>
      </c>
      <c r="M81" s="36">
        <v>77.088120000000004</v>
      </c>
      <c r="N81" s="36">
        <v>48.15663</v>
      </c>
      <c r="O81" s="36">
        <v>56.691359311542016</v>
      </c>
      <c r="P81" s="37">
        <f t="shared" si="4"/>
        <v>1373.5113493115421</v>
      </c>
      <c r="Q81" s="11"/>
    </row>
    <row r="82" spans="2:25" x14ac:dyDescent="0.25">
      <c r="B82" s="35" t="s">
        <v>23</v>
      </c>
      <c r="C82" s="36">
        <v>0</v>
      </c>
      <c r="D82" s="36">
        <v>381.12196</v>
      </c>
      <c r="E82" s="36">
        <v>125.66674999999999</v>
      </c>
      <c r="F82" s="36">
        <v>97.277240000000006</v>
      </c>
      <c r="G82" s="36">
        <v>1.3612299999999999</v>
      </c>
      <c r="H82" s="36">
        <v>605.42718000000002</v>
      </c>
      <c r="I82" s="36">
        <v>277.71080000000001</v>
      </c>
      <c r="J82" s="36">
        <v>97.166020000000003</v>
      </c>
      <c r="K82" s="36">
        <v>55.622689999999999</v>
      </c>
      <c r="L82" s="36">
        <v>141.042</v>
      </c>
      <c r="M82" s="36">
        <v>84.176240000000007</v>
      </c>
      <c r="N82" s="36">
        <v>27.83633</v>
      </c>
      <c r="O82" s="36">
        <v>81.90574108564914</v>
      </c>
      <c r="P82" s="37">
        <f t="shared" si="4"/>
        <v>1370.8870010856492</v>
      </c>
      <c r="Q82" s="11"/>
    </row>
    <row r="83" spans="2:25" x14ac:dyDescent="0.25">
      <c r="B83" s="46">
        <v>2023</v>
      </c>
      <c r="C83" s="47">
        <v>0</v>
      </c>
      <c r="D83" s="47">
        <v>1527.2776800000001</v>
      </c>
      <c r="E83" s="47">
        <v>556.26602000000003</v>
      </c>
      <c r="F83" s="47">
        <v>397.32258999999999</v>
      </c>
      <c r="G83" s="47">
        <v>13.67886</v>
      </c>
      <c r="H83" s="47">
        <v>2494.5451499999999</v>
      </c>
      <c r="I83" s="47">
        <v>1246.4076600000001</v>
      </c>
      <c r="J83" s="47">
        <v>445.83913000000001</v>
      </c>
      <c r="K83" s="47">
        <v>212.95718000000002</v>
      </c>
      <c r="L83" s="47">
        <v>492.20464000000004</v>
      </c>
      <c r="M83" s="47">
        <v>297.95772999999997</v>
      </c>
      <c r="N83" s="47">
        <v>197.95339999999999</v>
      </c>
      <c r="O83" s="47">
        <v>252.7769147011895</v>
      </c>
      <c r="P83" s="48">
        <f>SUM(H83:O83,C83)</f>
        <v>5640.6418047011903</v>
      </c>
      <c r="Q83" s="11"/>
    </row>
    <row r="84" spans="2:25" x14ac:dyDescent="0.25">
      <c r="B84" s="49" t="s">
        <v>20</v>
      </c>
      <c r="C84" s="50">
        <v>0</v>
      </c>
      <c r="D84" s="50">
        <v>367.05041</v>
      </c>
      <c r="E84" s="50">
        <v>125.45536</v>
      </c>
      <c r="F84" s="50">
        <v>95.651049999999998</v>
      </c>
      <c r="G84" s="50">
        <v>2.38916</v>
      </c>
      <c r="H84" s="50">
        <v>590.54597999999999</v>
      </c>
      <c r="I84" s="50">
        <v>266.87373000000002</v>
      </c>
      <c r="J84" s="50">
        <v>115.88095</v>
      </c>
      <c r="K84" s="50">
        <v>56.220080000000003</v>
      </c>
      <c r="L84" s="50">
        <v>100.81076</v>
      </c>
      <c r="M84" s="50">
        <v>74.225669999999994</v>
      </c>
      <c r="N84" s="50">
        <v>29.53351</v>
      </c>
      <c r="O84" s="50">
        <v>49.54519220551267</v>
      </c>
      <c r="P84" s="51">
        <f t="shared" ref="P84" si="5">SUM(H84:O84,C84)</f>
        <v>1283.6358722055127</v>
      </c>
      <c r="Q84" s="11"/>
    </row>
    <row r="85" spans="2:25" x14ac:dyDescent="0.25">
      <c r="B85" s="49" t="s">
        <v>21</v>
      </c>
      <c r="C85" s="50">
        <v>0</v>
      </c>
      <c r="D85" s="50">
        <v>397.72091</v>
      </c>
      <c r="E85" s="50">
        <v>135.55441999999999</v>
      </c>
      <c r="F85" s="50">
        <v>96.861019999999996</v>
      </c>
      <c r="G85" s="50">
        <v>5.1921499999999998</v>
      </c>
      <c r="H85" s="50">
        <v>635.32849999999996</v>
      </c>
      <c r="I85" s="50">
        <v>286.98925000000003</v>
      </c>
      <c r="J85" s="50">
        <v>105.94319</v>
      </c>
      <c r="K85" s="50">
        <v>45.678420000000003</v>
      </c>
      <c r="L85" s="50">
        <v>109.88357000000001</v>
      </c>
      <c r="M85" s="50">
        <v>66.466610000000003</v>
      </c>
      <c r="N85" s="50">
        <v>55.332769999999996</v>
      </c>
      <c r="O85" s="50">
        <v>69.19413289490511</v>
      </c>
      <c r="P85" s="51">
        <f t="shared" ref="P85" si="6">SUM(H85:O85,C85)</f>
        <v>1374.8164428949049</v>
      </c>
      <c r="Q85" s="11"/>
    </row>
    <row r="86" spans="2:25" x14ac:dyDescent="0.25">
      <c r="B86" s="49" t="s">
        <v>22</v>
      </c>
      <c r="C86" s="50">
        <v>0</v>
      </c>
      <c r="D86" s="50">
        <v>379.56691999999998</v>
      </c>
      <c r="E86" s="50">
        <v>139.15225000000001</v>
      </c>
      <c r="F86" s="50">
        <v>104.09386000000001</v>
      </c>
      <c r="G86" s="50">
        <v>4.5253800000000002</v>
      </c>
      <c r="H86" s="50">
        <v>627.33840999999995</v>
      </c>
      <c r="I86" s="50">
        <v>318.28048000000001</v>
      </c>
      <c r="J86" s="50">
        <v>108.35791</v>
      </c>
      <c r="K86" s="50">
        <v>52.41648</v>
      </c>
      <c r="L86" s="50">
        <v>133.81877</v>
      </c>
      <c r="M86" s="50">
        <v>72.984260000000006</v>
      </c>
      <c r="N86" s="50">
        <v>58.495350000000002</v>
      </c>
      <c r="O86" s="50">
        <v>63.840320921826077</v>
      </c>
      <c r="P86" s="51">
        <f t="shared" ref="P86" si="7">SUM(H86:O86,C86)</f>
        <v>1435.5319809218261</v>
      </c>
      <c r="Q86" s="11"/>
    </row>
    <row r="87" spans="2:25" x14ac:dyDescent="0.25">
      <c r="B87" s="49" t="s">
        <v>23</v>
      </c>
      <c r="C87" s="50">
        <v>0</v>
      </c>
      <c r="D87" s="50">
        <v>382.93943999999999</v>
      </c>
      <c r="E87" s="50">
        <v>156.10399000000001</v>
      </c>
      <c r="F87" s="50">
        <v>100.71666</v>
      </c>
      <c r="G87" s="50">
        <v>1.5721700000000001</v>
      </c>
      <c r="H87" s="50">
        <v>641.33226000000002</v>
      </c>
      <c r="I87" s="50">
        <v>374.26420000000002</v>
      </c>
      <c r="J87" s="50">
        <v>115.65707999999999</v>
      </c>
      <c r="K87" s="50">
        <v>58.642200000000003</v>
      </c>
      <c r="L87" s="50">
        <v>147.69154</v>
      </c>
      <c r="M87" s="50">
        <v>84.281189999999995</v>
      </c>
      <c r="N87" s="50">
        <v>54.591770000000004</v>
      </c>
      <c r="O87" s="50">
        <v>70.197268678945633</v>
      </c>
      <c r="P87" s="51">
        <f t="shared" ref="P87" si="8">SUM(H87:O87,C87)</f>
        <v>1546.6575086789455</v>
      </c>
      <c r="Q87" s="11"/>
    </row>
    <row r="88" spans="2:25" x14ac:dyDescent="0.25">
      <c r="B88" s="38">
        <v>2024</v>
      </c>
      <c r="C88" s="39">
        <v>0</v>
      </c>
      <c r="D88" s="39">
        <v>1827.6961100000001</v>
      </c>
      <c r="E88" s="39">
        <v>648.56043</v>
      </c>
      <c r="F88" s="39">
        <v>433.74102000000005</v>
      </c>
      <c r="G88" s="39">
        <v>16.14959</v>
      </c>
      <c r="H88" s="39">
        <v>2926.1471500000002</v>
      </c>
      <c r="I88" s="39">
        <v>1547.8974800000001</v>
      </c>
      <c r="J88" s="39">
        <v>462.67658</v>
      </c>
      <c r="K88" s="39">
        <v>224.12051000000002</v>
      </c>
      <c r="L88" s="39">
        <v>539.07425999999998</v>
      </c>
      <c r="M88" s="39">
        <v>264.42795999999998</v>
      </c>
      <c r="N88" s="39">
        <v>219.09672</v>
      </c>
      <c r="O88" s="39">
        <v>261.16134016792211</v>
      </c>
      <c r="P88" s="40">
        <f>SUM(H88:O88,C88)</f>
        <v>6444.6020001679226</v>
      </c>
      <c r="Q88" s="11"/>
    </row>
    <row r="89" spans="2:25" x14ac:dyDescent="0.25">
      <c r="B89" s="35" t="s">
        <v>20</v>
      </c>
      <c r="C89" s="36">
        <v>0</v>
      </c>
      <c r="D89" s="36">
        <v>400.97910000000002</v>
      </c>
      <c r="E89" s="36">
        <v>152.19567000000001</v>
      </c>
      <c r="F89" s="36">
        <v>97.118260000000006</v>
      </c>
      <c r="G89" s="36">
        <v>2.6756099999999998</v>
      </c>
      <c r="H89" s="36">
        <v>652.96864000000005</v>
      </c>
      <c r="I89" s="36">
        <v>404.03212000000002</v>
      </c>
      <c r="J89" s="36">
        <v>126.15761000000001</v>
      </c>
      <c r="K89" s="36">
        <v>55.720370000000003</v>
      </c>
      <c r="L89" s="36">
        <v>117.92480999999999</v>
      </c>
      <c r="M89" s="36">
        <v>64.269170000000003</v>
      </c>
      <c r="N89" s="36">
        <v>31.865829999999999</v>
      </c>
      <c r="O89" s="36">
        <v>52.771057850146853</v>
      </c>
      <c r="P89" s="37">
        <f t="shared" ref="P89" si="9">SUM(H89:O89,C89)</f>
        <v>1505.709607850147</v>
      </c>
      <c r="Q89" s="11"/>
    </row>
    <row r="90" spans="2:25" x14ac:dyDescent="0.25">
      <c r="B90" s="35" t="s">
        <v>21</v>
      </c>
      <c r="C90" s="36">
        <v>0</v>
      </c>
      <c r="D90" s="36">
        <v>429.43349999999998</v>
      </c>
      <c r="E90" s="36">
        <v>157.1559</v>
      </c>
      <c r="F90" s="36">
        <v>110.14342000000001</v>
      </c>
      <c r="G90" s="36">
        <v>5.88652</v>
      </c>
      <c r="H90" s="36">
        <v>702.61933999999997</v>
      </c>
      <c r="I90" s="36">
        <v>332.3734</v>
      </c>
      <c r="J90" s="36">
        <v>110.14953</v>
      </c>
      <c r="K90" s="36">
        <v>57.069699999999997</v>
      </c>
      <c r="L90" s="36">
        <v>127.54776</v>
      </c>
      <c r="M90" s="36">
        <v>61.086880000000001</v>
      </c>
      <c r="N90" s="36">
        <v>64.834190000000007</v>
      </c>
      <c r="O90" s="36">
        <v>68.606163508430356</v>
      </c>
      <c r="P90" s="37">
        <f t="shared" ref="P90" si="10">SUM(H90:O90,C90)</f>
        <v>1524.2869635084303</v>
      </c>
      <c r="Q90" s="11"/>
    </row>
    <row r="91" spans="2:25" x14ac:dyDescent="0.25">
      <c r="B91" s="35" t="s">
        <v>22</v>
      </c>
      <c r="C91" s="36">
        <v>0</v>
      </c>
      <c r="D91" s="36">
        <v>493.55592999999999</v>
      </c>
      <c r="E91" s="36">
        <v>159.33949999999999</v>
      </c>
      <c r="F91" s="36">
        <v>112.00591</v>
      </c>
      <c r="G91" s="36">
        <v>6.0917899999999996</v>
      </c>
      <c r="H91" s="36">
        <v>770.99312999999995</v>
      </c>
      <c r="I91" s="36">
        <v>365.20956999999999</v>
      </c>
      <c r="J91" s="36">
        <v>113.55732</v>
      </c>
      <c r="K91" s="36">
        <v>58.546559999999999</v>
      </c>
      <c r="L91" s="36">
        <v>126.66789</v>
      </c>
      <c r="M91" s="36">
        <v>66.969560000000001</v>
      </c>
      <c r="N91" s="36">
        <v>64.567210000000003</v>
      </c>
      <c r="O91" s="36">
        <v>62.768756322286926</v>
      </c>
      <c r="P91" s="37">
        <f t="shared" ref="P91" si="11">SUM(H91:O91,C91)</f>
        <v>1629.2799963222865</v>
      </c>
      <c r="Q91" s="11"/>
    </row>
    <row r="92" spans="2:25" x14ac:dyDescent="0.25">
      <c r="B92" s="41" t="s">
        <v>23</v>
      </c>
      <c r="C92" s="42">
        <v>0</v>
      </c>
      <c r="D92" s="42">
        <v>503.72757999999999</v>
      </c>
      <c r="E92" s="42">
        <v>179.86936</v>
      </c>
      <c r="F92" s="42">
        <v>114.47342999999999</v>
      </c>
      <c r="G92" s="42">
        <v>1.4956700000000001</v>
      </c>
      <c r="H92" s="42">
        <v>799.56604000000004</v>
      </c>
      <c r="I92" s="42">
        <v>446.28239000000002</v>
      </c>
      <c r="J92" s="42">
        <v>112.81211999999999</v>
      </c>
      <c r="K92" s="42">
        <v>52.783880000000003</v>
      </c>
      <c r="L92" s="42">
        <v>166.93379999999999</v>
      </c>
      <c r="M92" s="42">
        <v>72.102350000000001</v>
      </c>
      <c r="N92" s="42">
        <v>57.829490000000007</v>
      </c>
      <c r="O92" s="42">
        <v>77.01536248705797</v>
      </c>
      <c r="P92" s="43">
        <f t="shared" ref="P92" si="12">SUM(H92:O92,C92)</f>
        <v>1785.3254324870579</v>
      </c>
      <c r="Q92" s="11"/>
    </row>
    <row r="93" spans="2:25" x14ac:dyDescent="0.25">
      <c r="B93" s="46">
        <v>2025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8"/>
      <c r="Q93" s="11"/>
    </row>
    <row r="94" spans="2:25" x14ac:dyDescent="0.25">
      <c r="B94" s="49" t="s">
        <v>20</v>
      </c>
      <c r="C94" s="50">
        <v>0</v>
      </c>
      <c r="D94" s="50">
        <v>462.84219000000002</v>
      </c>
      <c r="E94" s="50">
        <v>161.46612999999999</v>
      </c>
      <c r="F94" s="50">
        <v>106.00536</v>
      </c>
      <c r="G94" s="50">
        <v>2.7864300000000002</v>
      </c>
      <c r="H94" s="50">
        <v>733.10010999999997</v>
      </c>
      <c r="I94" s="50">
        <v>349.78861999999998</v>
      </c>
      <c r="J94" s="50">
        <v>136.91282000000001</v>
      </c>
      <c r="K94" s="50">
        <v>61.467970000000001</v>
      </c>
      <c r="L94" s="50">
        <v>147.11778000000001</v>
      </c>
      <c r="M94" s="50">
        <v>59.78425</v>
      </c>
      <c r="N94" s="50">
        <v>36.264969999999998</v>
      </c>
      <c r="O94" s="50">
        <v>53.032866708717997</v>
      </c>
      <c r="P94" s="51">
        <f t="shared" ref="P94" si="13">SUM(H94:O94,C94)</f>
        <v>1577.4693867087178</v>
      </c>
      <c r="Q94" s="11"/>
    </row>
    <row r="95" spans="2:25" x14ac:dyDescent="0.25">
      <c r="B95" s="52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11"/>
    </row>
    <row r="96" spans="2:25" x14ac:dyDescent="0.25">
      <c r="B96" s="54"/>
      <c r="C96" s="54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R96" s="11"/>
      <c r="S96" s="11"/>
      <c r="T96" s="11"/>
      <c r="U96" s="11"/>
      <c r="V96" s="11"/>
      <c r="W96" s="11"/>
      <c r="X96" s="11"/>
      <c r="Y96" s="11"/>
    </row>
    <row r="97" spans="2:25" x14ac:dyDescent="0.25">
      <c r="B97" s="14"/>
      <c r="C97" s="14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R97" s="11"/>
      <c r="S97" s="11"/>
      <c r="T97" s="11"/>
      <c r="U97" s="11"/>
      <c r="V97" s="11"/>
      <c r="W97" s="11"/>
      <c r="X97" s="11"/>
      <c r="Y97" s="11"/>
    </row>
    <row r="98" spans="2:25" x14ac:dyDescent="0.25">
      <c r="R98" s="11"/>
      <c r="S98" s="11"/>
      <c r="T98" s="11"/>
      <c r="U98" s="11"/>
      <c r="V98" s="11"/>
      <c r="W98" s="11"/>
      <c r="X98" s="11"/>
      <c r="Y98" s="11"/>
    </row>
    <row r="99" spans="2:25" x14ac:dyDescent="0.25">
      <c r="R99" s="11"/>
      <c r="S99" s="11"/>
      <c r="T99" s="11"/>
      <c r="U99" s="11"/>
      <c r="V99" s="11"/>
      <c r="W99" s="11"/>
      <c r="X99" s="11"/>
      <c r="Y99" s="11"/>
    </row>
    <row r="100" spans="2:25" x14ac:dyDescent="0.25">
      <c r="R100" s="11"/>
      <c r="S100" s="11"/>
      <c r="T100" s="11"/>
      <c r="U100" s="11"/>
      <c r="V100" s="11"/>
      <c r="W100" s="11"/>
      <c r="X100" s="11"/>
      <c r="Y100" s="11"/>
    </row>
    <row r="101" spans="2:25" x14ac:dyDescent="0.25">
      <c r="R101" s="11"/>
      <c r="S101" s="11"/>
      <c r="T101" s="11"/>
      <c r="U101" s="11"/>
      <c r="V101" s="11"/>
      <c r="W101" s="11"/>
      <c r="X101" s="11"/>
      <c r="Y101" s="11"/>
    </row>
    <row r="102" spans="2:25" x14ac:dyDescent="0.25">
      <c r="R102" s="11"/>
      <c r="S102" s="11"/>
      <c r="T102" s="11"/>
      <c r="U102" s="11"/>
      <c r="V102" s="11"/>
      <c r="W102" s="11"/>
      <c r="X102" s="11"/>
      <c r="Y102" s="11"/>
    </row>
    <row r="103" spans="2:25" x14ac:dyDescent="0.25">
      <c r="R103" s="11"/>
      <c r="S103" s="11"/>
      <c r="T103" s="11"/>
      <c r="U103" s="11"/>
      <c r="V103" s="11"/>
      <c r="W103" s="11"/>
      <c r="X103" s="11"/>
      <c r="Y103" s="11"/>
    </row>
    <row r="104" spans="2:25" x14ac:dyDescent="0.25">
      <c r="R104" s="11"/>
      <c r="S104" s="11"/>
      <c r="T104" s="11"/>
      <c r="U104" s="11"/>
      <c r="V104" s="11"/>
      <c r="W104" s="11"/>
      <c r="X104" s="11"/>
      <c r="Y104" s="11"/>
    </row>
    <row r="105" spans="2:25" x14ac:dyDescent="0.25">
      <c r="R105" s="11"/>
      <c r="S105" s="11"/>
      <c r="T105" s="11"/>
      <c r="U105" s="11"/>
      <c r="V105" s="11"/>
      <c r="W105" s="11"/>
      <c r="X105" s="11"/>
      <c r="Y105" s="11"/>
    </row>
    <row r="106" spans="2:25" x14ac:dyDescent="0.25">
      <c r="R106" s="11"/>
      <c r="S106" s="11"/>
      <c r="T106" s="11"/>
      <c r="U106" s="11"/>
      <c r="V106" s="11"/>
      <c r="W106" s="11"/>
      <c r="X106" s="11"/>
      <c r="Y106" s="11"/>
    </row>
    <row r="107" spans="2:25" x14ac:dyDescent="0.25">
      <c r="R107" s="11"/>
      <c r="S107" s="11"/>
      <c r="T107" s="11"/>
      <c r="U107" s="11"/>
      <c r="V107" s="11"/>
      <c r="W107" s="11"/>
      <c r="X107" s="11"/>
      <c r="Y107" s="11"/>
    </row>
    <row r="108" spans="2:25" x14ac:dyDescent="0.25">
      <c r="R108" s="11"/>
      <c r="S108" s="11"/>
      <c r="T108" s="11"/>
      <c r="U108" s="11"/>
      <c r="V108" s="11"/>
      <c r="W108" s="11"/>
      <c r="X108" s="11"/>
      <c r="Y108" s="11"/>
    </row>
    <row r="109" spans="2:25" x14ac:dyDescent="0.25">
      <c r="R109" s="11"/>
      <c r="S109" s="11"/>
      <c r="T109" s="11"/>
      <c r="U109" s="11"/>
      <c r="V109" s="11"/>
      <c r="W109" s="11"/>
      <c r="X109" s="11"/>
      <c r="Y109" s="11"/>
    </row>
    <row r="110" spans="2:25" x14ac:dyDescent="0.25">
      <c r="R110" s="11"/>
      <c r="S110" s="11"/>
      <c r="T110" s="11"/>
      <c r="U110" s="11"/>
      <c r="V110" s="11"/>
      <c r="W110" s="11"/>
      <c r="X110" s="11"/>
      <c r="Y110" s="11"/>
    </row>
    <row r="111" spans="2:25" x14ac:dyDescent="0.25">
      <c r="R111" s="11"/>
      <c r="S111" s="11"/>
      <c r="T111" s="11"/>
      <c r="U111" s="11"/>
      <c r="V111" s="11"/>
      <c r="W111" s="11"/>
      <c r="X111" s="11"/>
      <c r="Y111" s="11"/>
    </row>
    <row r="112" spans="2:25" x14ac:dyDescent="0.25">
      <c r="R112" s="11"/>
      <c r="S112" s="11"/>
      <c r="T112" s="11"/>
      <c r="U112" s="11"/>
      <c r="V112" s="11"/>
      <c r="W112" s="11"/>
      <c r="X112" s="11"/>
      <c r="Y112" s="11"/>
    </row>
    <row r="113" spans="18:25" x14ac:dyDescent="0.25">
      <c r="R113" s="11"/>
      <c r="S113" s="11"/>
      <c r="T113" s="11"/>
      <c r="U113" s="11"/>
      <c r="V113" s="11"/>
      <c r="W113" s="11"/>
      <c r="X113" s="11"/>
      <c r="Y113" s="11"/>
    </row>
    <row r="114" spans="18:25" x14ac:dyDescent="0.25">
      <c r="R114" s="11"/>
      <c r="S114" s="11"/>
      <c r="T114" s="11"/>
      <c r="U114" s="11"/>
      <c r="V114" s="11"/>
      <c r="W114" s="11"/>
      <c r="X114" s="11"/>
      <c r="Y114" s="11"/>
    </row>
    <row r="115" spans="18:25" x14ac:dyDescent="0.25">
      <c r="R115" s="11"/>
      <c r="S115" s="11"/>
      <c r="T115" s="11"/>
      <c r="U115" s="11"/>
      <c r="V115" s="11"/>
      <c r="W115" s="11"/>
      <c r="X115" s="11"/>
      <c r="Y115" s="11"/>
    </row>
    <row r="116" spans="18:25" x14ac:dyDescent="0.25">
      <c r="R116" s="11"/>
      <c r="S116" s="11"/>
      <c r="T116" s="11"/>
      <c r="U116" s="11"/>
      <c r="V116" s="11"/>
      <c r="W116" s="11"/>
      <c r="X116" s="11"/>
      <c r="Y116" s="11"/>
    </row>
    <row r="117" spans="18:25" x14ac:dyDescent="0.25">
      <c r="R117" s="11"/>
      <c r="S117" s="11"/>
      <c r="T117" s="11"/>
      <c r="U117" s="11"/>
      <c r="V117" s="11"/>
      <c r="W117" s="11"/>
      <c r="X117" s="11"/>
      <c r="Y117" s="11"/>
    </row>
    <row r="118" spans="18:25" x14ac:dyDescent="0.25">
      <c r="R118" s="11"/>
      <c r="S118" s="11"/>
      <c r="T118" s="11"/>
      <c r="U118" s="11"/>
      <c r="V118" s="11"/>
      <c r="W118" s="11"/>
      <c r="X118" s="11"/>
      <c r="Y118" s="11"/>
    </row>
    <row r="119" spans="18:25" x14ac:dyDescent="0.25">
      <c r="R119" s="11"/>
      <c r="S119" s="11"/>
      <c r="T119" s="11"/>
      <c r="U119" s="11"/>
      <c r="V119" s="11"/>
      <c r="W119" s="11"/>
      <c r="X119" s="11"/>
      <c r="Y119" s="11"/>
    </row>
  </sheetData>
  <mergeCells count="11">
    <mergeCell ref="K6:K7"/>
    <mergeCell ref="B6:B7"/>
    <mergeCell ref="C6:C7"/>
    <mergeCell ref="D6:H6"/>
    <mergeCell ref="I6:I7"/>
    <mergeCell ref="J6:J7"/>
    <mergeCell ref="L6:L7"/>
    <mergeCell ref="M6:M7"/>
    <mergeCell ref="N6:N7"/>
    <mergeCell ref="O6:O7"/>
    <mergeCell ref="P6:P7"/>
  </mergeCells>
  <printOptions horizontalCentered="1"/>
  <pageMargins left="0" right="0" top="0" bottom="0" header="0" footer="0"/>
  <pageSetup scale="5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  <pageSetUpPr fitToPage="1"/>
  </sheetPr>
  <dimension ref="B1:P92"/>
  <sheetViews>
    <sheetView showGridLines="0" zoomScaleNormal="100" zoomScaleSheetLayoutView="85" workbookViewId="0">
      <pane xSplit="2" ySplit="7" topLeftCell="C8" activePane="bottomRight" state="frozen"/>
      <selection sqref="A1:XFD1048576"/>
      <selection pane="topRight" sqref="A1:XFD1048576"/>
      <selection pane="bottomLeft" sqref="A1:XFD1048576"/>
      <selection pane="bottomRight" activeCell="C8" sqref="C8"/>
    </sheetView>
  </sheetViews>
  <sheetFormatPr baseColWidth="10" defaultRowHeight="13.5" x14ac:dyDescent="0.25"/>
  <cols>
    <col min="1" max="1" width="3.140625" style="17" customWidth="1"/>
    <col min="2" max="2" width="8.85546875" style="17" customWidth="1"/>
    <col min="3" max="13" width="17" style="17" customWidth="1"/>
    <col min="14" max="14" width="18.5703125" style="17" customWidth="1"/>
    <col min="15" max="16" width="17" style="17" customWidth="1"/>
    <col min="17" max="16384" width="11.42578125" style="17"/>
  </cols>
  <sheetData>
    <row r="1" spans="2:16" s="25" customFormat="1" ht="16.5" x14ac:dyDescent="0.25">
      <c r="B1" s="23" t="s">
        <v>69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2:16" s="25" customFormat="1" ht="16.5" x14ac:dyDescent="0.3">
      <c r="B2" s="26" t="s">
        <v>46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2:16" s="25" customFormat="1" x14ac:dyDescent="0.25">
      <c r="B3" s="27" t="str">
        <f>+'X - Cuadro 2'!B3</f>
        <v>Período:  1T-2009  -  1T-2025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2:16" s="25" customFormat="1" x14ac:dyDescent="0.25">
      <c r="B4" s="27" t="s">
        <v>63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2:16" s="25" customFormat="1" x14ac:dyDescent="0.25"/>
    <row r="6" spans="2:16" s="28" customFormat="1" ht="39" customHeight="1" x14ac:dyDescent="0.25">
      <c r="B6" s="125" t="s">
        <v>24</v>
      </c>
      <c r="C6" s="129" t="s">
        <v>12</v>
      </c>
      <c r="D6" s="129" t="s">
        <v>11</v>
      </c>
      <c r="E6" s="129"/>
      <c r="F6" s="129"/>
      <c r="G6" s="129"/>
      <c r="H6" s="130"/>
      <c r="I6" s="129" t="s">
        <v>16</v>
      </c>
      <c r="J6" s="129" t="s">
        <v>17</v>
      </c>
      <c r="K6" s="129" t="s">
        <v>18</v>
      </c>
      <c r="L6" s="129" t="s">
        <v>19</v>
      </c>
      <c r="M6" s="129" t="s">
        <v>59</v>
      </c>
      <c r="N6" s="129" t="s">
        <v>60</v>
      </c>
      <c r="O6" s="127" t="s">
        <v>61</v>
      </c>
      <c r="P6" s="127" t="s">
        <v>26</v>
      </c>
    </row>
    <row r="7" spans="2:16" s="29" customFormat="1" ht="78" customHeight="1" x14ac:dyDescent="0.25">
      <c r="B7" s="126"/>
      <c r="C7" s="131"/>
      <c r="D7" s="44" t="s">
        <v>10</v>
      </c>
      <c r="E7" s="44" t="s">
        <v>13</v>
      </c>
      <c r="F7" s="44" t="s">
        <v>14</v>
      </c>
      <c r="G7" s="44" t="s">
        <v>15</v>
      </c>
      <c r="H7" s="45"/>
      <c r="I7" s="131"/>
      <c r="J7" s="131"/>
      <c r="K7" s="131"/>
      <c r="L7" s="131"/>
      <c r="M7" s="131"/>
      <c r="N7" s="131"/>
      <c r="O7" s="128"/>
      <c r="P7" s="128"/>
    </row>
    <row r="8" spans="2:16" x14ac:dyDescent="0.25">
      <c r="B8" s="57">
        <v>2009</v>
      </c>
      <c r="C8" s="58">
        <v>0</v>
      </c>
      <c r="D8" s="58">
        <f>+'M - Cuadro 5'!D13/'M - Cuadro 5'!D8*100-100</f>
        <v>-23.366347931355321</v>
      </c>
      <c r="E8" s="58">
        <f>+'M - Cuadro 5'!E13/'M - Cuadro 5'!E8*100-100</f>
        <v>-1.676573218067702</v>
      </c>
      <c r="F8" s="58">
        <f>+'M - Cuadro 5'!F13/'M - Cuadro 5'!F8*100-100</f>
        <v>-7.6062292450016713</v>
      </c>
      <c r="G8" s="58">
        <f>+'M - Cuadro 5'!G13/'M - Cuadro 5'!G8*100-100</f>
        <v>113.76621507349634</v>
      </c>
      <c r="H8" s="58">
        <f>+'M - Cuadro 5'!H13/'M - Cuadro 5'!H8*100-100</f>
        <v>-15.693287609709188</v>
      </c>
      <c r="I8" s="58">
        <f>+'M - Cuadro 5'!I13/'M - Cuadro 5'!I8*100-100</f>
        <v>-12.091085946692587</v>
      </c>
      <c r="J8" s="58">
        <f>+'M - Cuadro 5'!J13/'M - Cuadro 5'!J8*100-100</f>
        <v>-7.8644703620802403</v>
      </c>
      <c r="K8" s="58">
        <f>+'M - Cuadro 5'!K13/'M - Cuadro 5'!K8*100-100</f>
        <v>-20.19492597189064</v>
      </c>
      <c r="L8" s="58">
        <f>+'M - Cuadro 5'!L13/'M - Cuadro 5'!L8*100-100</f>
        <v>19.416525298755218</v>
      </c>
      <c r="M8" s="58">
        <f>+'M - Cuadro 5'!M13/'M - Cuadro 5'!M8*100-100</f>
        <v>-0.64199143980545159</v>
      </c>
      <c r="N8" s="58">
        <f>+'M - Cuadro 5'!N13/'M - Cuadro 5'!N8*100-100</f>
        <v>47.144711602872462</v>
      </c>
      <c r="O8" s="58">
        <f>+'M - Cuadro 5'!O13/'M - Cuadro 5'!O8*100-100</f>
        <v>11.795476980626816</v>
      </c>
      <c r="P8" s="59">
        <f>+'M - Cuadro 5'!P13/'M - Cuadro 5'!P8*100-100</f>
        <v>-10.101028868112294</v>
      </c>
    </row>
    <row r="9" spans="2:16" x14ac:dyDescent="0.25">
      <c r="B9" s="49" t="s">
        <v>20</v>
      </c>
      <c r="C9" s="50">
        <v>0</v>
      </c>
      <c r="D9" s="50">
        <f>+'M - Cuadro 5'!D14/'M - Cuadro 5'!D9*100-100</f>
        <v>-22.685596324413993</v>
      </c>
      <c r="E9" s="50">
        <f>+'M - Cuadro 5'!E14/'M - Cuadro 5'!E9*100-100</f>
        <v>-3.9335946918618703</v>
      </c>
      <c r="F9" s="50">
        <f>+'M - Cuadro 5'!F14/'M - Cuadro 5'!F9*100-100</f>
        <v>-9.7192848977460358</v>
      </c>
      <c r="G9" s="50">
        <f>+'M - Cuadro 5'!G14/'M - Cuadro 5'!G9*100-100</f>
        <v>98.823337679269883</v>
      </c>
      <c r="H9" s="50">
        <f>+'M - Cuadro 5'!H14/'M - Cuadro 5'!H9*100-100</f>
        <v>-16.332231748437465</v>
      </c>
      <c r="I9" s="50">
        <f>+'M - Cuadro 5'!I14/'M - Cuadro 5'!I9*100-100</f>
        <v>-20.594851336946135</v>
      </c>
      <c r="J9" s="50">
        <f>+'M - Cuadro 5'!J14/'M - Cuadro 5'!J9*100-100</f>
        <v>-17.809429759057153</v>
      </c>
      <c r="K9" s="50">
        <f>+'M - Cuadro 5'!K14/'M - Cuadro 5'!K9*100-100</f>
        <v>-21.546556413048179</v>
      </c>
      <c r="L9" s="50">
        <f>+'M - Cuadro 5'!L14/'M - Cuadro 5'!L9*100-100</f>
        <v>19.416545729336619</v>
      </c>
      <c r="M9" s="50">
        <f>+'M - Cuadro 5'!M14/'M - Cuadro 5'!M9*100-100</f>
        <v>-30.698149136538945</v>
      </c>
      <c r="N9" s="50">
        <f>+'M - Cuadro 5'!N14/'M - Cuadro 5'!N9*100-100</f>
        <v>33.129265346169802</v>
      </c>
      <c r="O9" s="50">
        <f>+'M - Cuadro 5'!O14/'M - Cuadro 5'!O9*100-100</f>
        <v>18.673751982113515</v>
      </c>
      <c r="P9" s="51">
        <f>+'M - Cuadro 5'!P14/'M - Cuadro 5'!P9*100-100</f>
        <v>-16.251533124353443</v>
      </c>
    </row>
    <row r="10" spans="2:16" x14ac:dyDescent="0.25">
      <c r="B10" s="49" t="s">
        <v>21</v>
      </c>
      <c r="C10" s="50">
        <v>0</v>
      </c>
      <c r="D10" s="50">
        <f>+'M - Cuadro 5'!D15/'M - Cuadro 5'!D10*100-100</f>
        <v>-29.919453653601607</v>
      </c>
      <c r="E10" s="50">
        <f>+'M - Cuadro 5'!E15/'M - Cuadro 5'!E10*100-100</f>
        <v>-3.6109741701436207</v>
      </c>
      <c r="F10" s="50">
        <f>+'M - Cuadro 5'!F15/'M - Cuadro 5'!F10*100-100</f>
        <v>-9.4482602618162446</v>
      </c>
      <c r="G10" s="50">
        <f>+'M - Cuadro 5'!G15/'M - Cuadro 5'!G10*100-100</f>
        <v>109.48473143356895</v>
      </c>
      <c r="H10" s="50">
        <f>+'M - Cuadro 5'!H15/'M - Cuadro 5'!H10*100-100</f>
        <v>-20.845006883945175</v>
      </c>
      <c r="I10" s="50">
        <f>+'M - Cuadro 5'!I15/'M - Cuadro 5'!I10*100-100</f>
        <v>-26.421963434536536</v>
      </c>
      <c r="J10" s="50">
        <f>+'M - Cuadro 5'!J15/'M - Cuadro 5'!J10*100-100</f>
        <v>-4.6544083148038595</v>
      </c>
      <c r="K10" s="50">
        <f>+'M - Cuadro 5'!K15/'M - Cuadro 5'!K10*100-100</f>
        <v>-23.761213836435417</v>
      </c>
      <c r="L10" s="50">
        <f>+'M - Cuadro 5'!L15/'M - Cuadro 5'!L10*100-100</f>
        <v>19.416515811159528</v>
      </c>
      <c r="M10" s="50">
        <f>+'M - Cuadro 5'!M15/'M - Cuadro 5'!M10*100-100</f>
        <v>35.754070516574899</v>
      </c>
      <c r="N10" s="50">
        <f>+'M - Cuadro 5'!N15/'M - Cuadro 5'!N10*100-100</f>
        <v>29.955425817211335</v>
      </c>
      <c r="O10" s="50">
        <f>+'M - Cuadro 5'!O15/'M - Cuadro 5'!O10*100-100</f>
        <v>26.365399786884765</v>
      </c>
      <c r="P10" s="51">
        <f>+'M - Cuadro 5'!P15/'M - Cuadro 5'!P10*100-100</f>
        <v>-13.294497748925238</v>
      </c>
    </row>
    <row r="11" spans="2:16" x14ac:dyDescent="0.25">
      <c r="B11" s="49" t="s">
        <v>22</v>
      </c>
      <c r="C11" s="50">
        <v>0</v>
      </c>
      <c r="D11" s="50">
        <f>+'M - Cuadro 5'!D16/'M - Cuadro 5'!D11*100-100</f>
        <v>-27.423512112065623</v>
      </c>
      <c r="E11" s="50">
        <f>+'M - Cuadro 5'!E16/'M - Cuadro 5'!E11*100-100</f>
        <v>-4.3620034656860867</v>
      </c>
      <c r="F11" s="50">
        <f>+'M - Cuadro 5'!F16/'M - Cuadro 5'!F11*100-100</f>
        <v>-5.4378587974014323</v>
      </c>
      <c r="G11" s="50">
        <f>+'M - Cuadro 5'!G16/'M - Cuadro 5'!G11*100-100</f>
        <v>117.21234798877455</v>
      </c>
      <c r="H11" s="50">
        <f>+'M - Cuadro 5'!H16/'M - Cuadro 5'!H11*100-100</f>
        <v>-18.616456053727603</v>
      </c>
      <c r="I11" s="50">
        <f>+'M - Cuadro 5'!I16/'M - Cuadro 5'!I11*100-100</f>
        <v>11.418452722454631</v>
      </c>
      <c r="J11" s="50">
        <f>+'M - Cuadro 5'!J16/'M - Cuadro 5'!J11*100-100</f>
        <v>-16.280371646521061</v>
      </c>
      <c r="K11" s="50">
        <f>+'M - Cuadro 5'!K16/'M - Cuadro 5'!K11*100-100</f>
        <v>-29.281285040771877</v>
      </c>
      <c r="L11" s="50">
        <f>+'M - Cuadro 5'!L16/'M - Cuadro 5'!L11*100-100</f>
        <v>19.416541935011395</v>
      </c>
      <c r="M11" s="50">
        <f>+'M - Cuadro 5'!M16/'M - Cuadro 5'!M11*100-100</f>
        <v>-2.002532812028889</v>
      </c>
      <c r="N11" s="50">
        <f>+'M - Cuadro 5'!N16/'M - Cuadro 5'!N11*100-100</f>
        <v>46.881456268499477</v>
      </c>
      <c r="O11" s="50">
        <f>+'M - Cuadro 5'!O16/'M - Cuadro 5'!O11*100-100</f>
        <v>-8.8075027751357453</v>
      </c>
      <c r="P11" s="51">
        <f>+'M - Cuadro 5'!P16/'M - Cuadro 5'!P11*100-100</f>
        <v>-6.9861678686270778</v>
      </c>
    </row>
    <row r="12" spans="2:16" x14ac:dyDescent="0.25">
      <c r="B12" s="49" t="s">
        <v>23</v>
      </c>
      <c r="C12" s="50">
        <v>0</v>
      </c>
      <c r="D12" s="50">
        <f>+'M - Cuadro 5'!D17/'M - Cuadro 5'!D12*100-100</f>
        <v>-12.250221064428558</v>
      </c>
      <c r="E12" s="50">
        <f>+'M - Cuadro 5'!E17/'M - Cuadro 5'!E12*100-100</f>
        <v>4.6345179703656925</v>
      </c>
      <c r="F12" s="50">
        <f>+'M - Cuadro 5'!F17/'M - Cuadro 5'!F12*100-100</f>
        <v>-5.9340763038538142</v>
      </c>
      <c r="G12" s="50">
        <f>+'M - Cuadro 5'!G17/'M - Cuadro 5'!G12*100-100</f>
        <v>131.56952965235175</v>
      </c>
      <c r="H12" s="50">
        <f>+'M - Cuadro 5'!H17/'M - Cuadro 5'!H12*100-100</f>
        <v>-6.6428118092486841</v>
      </c>
      <c r="I12" s="50">
        <f>+'M - Cuadro 5'!I17/'M - Cuadro 5'!I12*100-100</f>
        <v>-14.637981319094578</v>
      </c>
      <c r="J12" s="50">
        <f>+'M - Cuadro 5'!J17/'M - Cuadro 5'!J12*100-100</f>
        <v>6.6599920752403108</v>
      </c>
      <c r="K12" s="50">
        <f>+'M - Cuadro 5'!K17/'M - Cuadro 5'!K12*100-100</f>
        <v>-1.3492612862056319</v>
      </c>
      <c r="L12" s="50">
        <f>+'M - Cuadro 5'!L17/'M - Cuadro 5'!L12*100-100</f>
        <v>19.416503555328731</v>
      </c>
      <c r="M12" s="50">
        <f>+'M - Cuadro 5'!M17/'M - Cuadro 5'!M12*100-100</f>
        <v>-1.146509478074492</v>
      </c>
      <c r="N12" s="50">
        <f>+'M - Cuadro 5'!N17/'M - Cuadro 5'!N12*100-100</f>
        <v>69.611806415362651</v>
      </c>
      <c r="O12" s="50">
        <f>+'M - Cuadro 5'!O17/'M - Cuadro 5'!O12*100-100</f>
        <v>15.445363181069524</v>
      </c>
      <c r="P12" s="51">
        <f>+'M - Cuadro 5'!P17/'M - Cuadro 5'!P12*100-100</f>
        <v>-4.7535555777255922</v>
      </c>
    </row>
    <row r="13" spans="2:16" x14ac:dyDescent="0.25">
      <c r="B13" s="38">
        <v>2010</v>
      </c>
      <c r="C13" s="39">
        <v>0</v>
      </c>
      <c r="D13" s="39">
        <f>+'M - Cuadro 5'!D18/'M - Cuadro 5'!D13*100-100</f>
        <v>15.61734344181545</v>
      </c>
      <c r="E13" s="39">
        <f>+'M - Cuadro 5'!E18/'M - Cuadro 5'!E13*100-100</f>
        <v>38.916746545000223</v>
      </c>
      <c r="F13" s="39">
        <f>+'M - Cuadro 5'!F18/'M - Cuadro 5'!F13*100-100</f>
        <v>5.8934297640257114</v>
      </c>
      <c r="G13" s="39">
        <f>+'M - Cuadro 5'!G18/'M - Cuadro 5'!G13*100-100</f>
        <v>5.6189790040517522</v>
      </c>
      <c r="H13" s="39">
        <f>+'M - Cuadro 5'!H18/'M - Cuadro 5'!H13*100-100</f>
        <v>19.428175612601308</v>
      </c>
      <c r="I13" s="39">
        <f>+'M - Cuadro 5'!I18/'M - Cuadro 5'!I13*100-100</f>
        <v>2.881379183741501</v>
      </c>
      <c r="J13" s="39">
        <f>+'M - Cuadro 5'!J18/'M - Cuadro 5'!J13*100-100</f>
        <v>10.04203336187193</v>
      </c>
      <c r="K13" s="39">
        <f>+'M - Cuadro 5'!K18/'M - Cuadro 5'!K13*100-100</f>
        <v>24.036316653206853</v>
      </c>
      <c r="L13" s="39">
        <f>+'M - Cuadro 5'!L18/'M - Cuadro 5'!L13*100-100</f>
        <v>3.5099286320272398</v>
      </c>
      <c r="M13" s="39">
        <f>+'M - Cuadro 5'!M18/'M - Cuadro 5'!M13*100-100</f>
        <v>4.15541555204031</v>
      </c>
      <c r="N13" s="39">
        <f>+'M - Cuadro 5'!N18/'M - Cuadro 5'!N13*100-100</f>
        <v>36.852523373789893</v>
      </c>
      <c r="O13" s="39">
        <f>+'M - Cuadro 5'!O18/'M - Cuadro 5'!O13*100-100</f>
        <v>3.8510092460762593</v>
      </c>
      <c r="P13" s="40">
        <f>+'M - Cuadro 5'!P18/'M - Cuadro 5'!P13*100-100</f>
        <v>12.334250688699044</v>
      </c>
    </row>
    <row r="14" spans="2:16" x14ac:dyDescent="0.25">
      <c r="B14" s="35" t="s">
        <v>20</v>
      </c>
      <c r="C14" s="36">
        <v>0</v>
      </c>
      <c r="D14" s="36">
        <f>+'M - Cuadro 5'!D19/'M - Cuadro 5'!D14*100-100</f>
        <v>4.0441530996732524</v>
      </c>
      <c r="E14" s="36">
        <f>+'M - Cuadro 5'!E19/'M - Cuadro 5'!E14*100-100</f>
        <v>50.681689682305091</v>
      </c>
      <c r="F14" s="36">
        <f>+'M - Cuadro 5'!F19/'M - Cuadro 5'!F14*100-100</f>
        <v>6.0261216512019331</v>
      </c>
      <c r="G14" s="36">
        <f>+'M - Cuadro 5'!G19/'M - Cuadro 5'!G14*100-100</f>
        <v>4.6610600173773378</v>
      </c>
      <c r="H14" s="36">
        <f>+'M - Cuadro 5'!H19/'M - Cuadro 5'!H14*100-100</f>
        <v>14.63573946807692</v>
      </c>
      <c r="I14" s="36">
        <f>+'M - Cuadro 5'!I19/'M - Cuadro 5'!I14*100-100</f>
        <v>11.842505533723497</v>
      </c>
      <c r="J14" s="36">
        <f>+'M - Cuadro 5'!J19/'M - Cuadro 5'!J14*100-100</f>
        <v>27.699105828861633</v>
      </c>
      <c r="K14" s="36">
        <f>+'M - Cuadro 5'!K19/'M - Cuadro 5'!K14*100-100</f>
        <v>13.633043706506044</v>
      </c>
      <c r="L14" s="36">
        <f>+'M - Cuadro 5'!L19/'M - Cuadro 5'!L14*100-100</f>
        <v>3.5099005125365892</v>
      </c>
      <c r="M14" s="36">
        <f>+'M - Cuadro 5'!M19/'M - Cuadro 5'!M14*100-100</f>
        <v>145.95793165355394</v>
      </c>
      <c r="N14" s="36">
        <f>+'M - Cuadro 5'!N19/'M - Cuadro 5'!N14*100-100</f>
        <v>26.955925334802316</v>
      </c>
      <c r="O14" s="36">
        <f>+'M - Cuadro 5'!O19/'M - Cuadro 5'!O14*100-100</f>
        <v>-4.9156274728101579</v>
      </c>
      <c r="P14" s="37">
        <f>+'M - Cuadro 5'!P19/'M - Cuadro 5'!P14*100-100</f>
        <v>24.818235247359183</v>
      </c>
    </row>
    <row r="15" spans="2:16" x14ac:dyDescent="0.25">
      <c r="B15" s="35" t="s">
        <v>21</v>
      </c>
      <c r="C15" s="36">
        <v>0</v>
      </c>
      <c r="D15" s="36">
        <f>+'M - Cuadro 5'!D20/'M - Cuadro 5'!D15*100-100</f>
        <v>21.711272536203523</v>
      </c>
      <c r="E15" s="36">
        <f>+'M - Cuadro 5'!E20/'M - Cuadro 5'!E15*100-100</f>
        <v>42.32953544823215</v>
      </c>
      <c r="F15" s="36">
        <f>+'M - Cuadro 5'!F20/'M - Cuadro 5'!F15*100-100</f>
        <v>3.5696122165630868</v>
      </c>
      <c r="G15" s="36">
        <f>+'M - Cuadro 5'!G20/'M - Cuadro 5'!G15*100-100</f>
        <v>4.9642700585177835</v>
      </c>
      <c r="H15" s="36">
        <f>+'M - Cuadro 5'!H20/'M - Cuadro 5'!H15*100-100</f>
        <v>23.357010532376222</v>
      </c>
      <c r="I15" s="36">
        <f>+'M - Cuadro 5'!I20/'M - Cuadro 5'!I15*100-100</f>
        <v>18.230088166128738</v>
      </c>
      <c r="J15" s="36">
        <f>+'M - Cuadro 5'!J20/'M - Cuadro 5'!J15*100-100</f>
        <v>-5.8592476523401444</v>
      </c>
      <c r="K15" s="36">
        <f>+'M - Cuadro 5'!K20/'M - Cuadro 5'!K15*100-100</f>
        <v>28.060414342855921</v>
      </c>
      <c r="L15" s="36">
        <f>+'M - Cuadro 5'!L20/'M - Cuadro 5'!L15*100-100</f>
        <v>3.5099445322988316</v>
      </c>
      <c r="M15" s="36">
        <f>+'M - Cuadro 5'!M20/'M - Cuadro 5'!M15*100-100</f>
        <v>-21.269688556782512</v>
      </c>
      <c r="N15" s="36">
        <f>+'M - Cuadro 5'!N20/'M - Cuadro 5'!N15*100-100</f>
        <v>57.817559698475691</v>
      </c>
      <c r="O15" s="36">
        <f>+'M - Cuadro 5'!O20/'M - Cuadro 5'!O15*100-100</f>
        <v>-1.8821419449133288</v>
      </c>
      <c r="P15" s="37">
        <f>+'M - Cuadro 5'!P20/'M - Cuadro 5'!P15*100-100</f>
        <v>13.383108083761172</v>
      </c>
    </row>
    <row r="16" spans="2:16" x14ac:dyDescent="0.25">
      <c r="B16" s="35" t="s">
        <v>22</v>
      </c>
      <c r="C16" s="36">
        <v>0</v>
      </c>
      <c r="D16" s="36">
        <f>+'M - Cuadro 5'!D21/'M - Cuadro 5'!D16*100-100</f>
        <v>23.956401830247671</v>
      </c>
      <c r="E16" s="36">
        <f>+'M - Cuadro 5'!E21/'M - Cuadro 5'!E16*100-100</f>
        <v>40.755967810786387</v>
      </c>
      <c r="F16" s="36">
        <f>+'M - Cuadro 5'!F21/'M - Cuadro 5'!F16*100-100</f>
        <v>7.4736050432927925</v>
      </c>
      <c r="G16" s="36">
        <f>+'M - Cuadro 5'!G21/'M - Cuadro 5'!G16*100-100</f>
        <v>5.6998277347114481</v>
      </c>
      <c r="H16" s="36">
        <f>+'M - Cuadro 5'!H21/'M - Cuadro 5'!H16*100-100</f>
        <v>25.058037500018145</v>
      </c>
      <c r="I16" s="36">
        <f>+'M - Cuadro 5'!I21/'M - Cuadro 5'!I16*100-100</f>
        <v>-15.696600027165971</v>
      </c>
      <c r="J16" s="36">
        <f>+'M - Cuadro 5'!J21/'M - Cuadro 5'!J16*100-100</f>
        <v>24.533052274497152</v>
      </c>
      <c r="K16" s="36">
        <f>+'M - Cuadro 5'!K21/'M - Cuadro 5'!K16*100-100</f>
        <v>24.559683842355312</v>
      </c>
      <c r="L16" s="36">
        <f>+'M - Cuadro 5'!L21/'M - Cuadro 5'!L16*100-100</f>
        <v>3.5099336161812573</v>
      </c>
      <c r="M16" s="36">
        <f>+'M - Cuadro 5'!M21/'M - Cuadro 5'!M16*100-100</f>
        <v>-9.4375655456022258</v>
      </c>
      <c r="N16" s="36">
        <f>+'M - Cuadro 5'!N21/'M - Cuadro 5'!N16*100-100</f>
        <v>38.620742487242921</v>
      </c>
      <c r="O16" s="36">
        <f>+'M - Cuadro 5'!O21/'M - Cuadro 5'!O16*100-100</f>
        <v>11.525688854220206</v>
      </c>
      <c r="P16" s="37">
        <f>+'M - Cuadro 5'!P21/'M - Cuadro 5'!P16*100-100</f>
        <v>7.6191838228985205</v>
      </c>
    </row>
    <row r="17" spans="2:16" x14ac:dyDescent="0.25">
      <c r="B17" s="35" t="s">
        <v>23</v>
      </c>
      <c r="C17" s="36">
        <v>0</v>
      </c>
      <c r="D17" s="36">
        <f>+'M - Cuadro 5'!D22/'M - Cuadro 5'!D17*100-100</f>
        <v>13.278076253272687</v>
      </c>
      <c r="E17" s="36">
        <f>+'M - Cuadro 5'!E22/'M - Cuadro 5'!E17*100-100</f>
        <v>25.340125416607435</v>
      </c>
      <c r="F17" s="36">
        <f>+'M - Cuadro 5'!F22/'M - Cuadro 5'!F17*100-100</f>
        <v>6.433064635265012</v>
      </c>
      <c r="G17" s="36">
        <f>+'M - Cuadro 5'!G22/'M - Cuadro 5'!G17*100-100</f>
        <v>7.0629050825540531</v>
      </c>
      <c r="H17" s="36">
        <f>+'M - Cuadro 5'!H22/'M - Cuadro 5'!H17*100-100</f>
        <v>15.046465869436105</v>
      </c>
      <c r="I17" s="36">
        <f>+'M - Cuadro 5'!I22/'M - Cuadro 5'!I17*100-100</f>
        <v>6.8915242061067943</v>
      </c>
      <c r="J17" s="36">
        <f>+'M - Cuadro 5'!J22/'M - Cuadro 5'!J17*100-100</f>
        <v>2.5074966363717692</v>
      </c>
      <c r="K17" s="36">
        <f>+'M - Cuadro 5'!K22/'M - Cuadro 5'!K17*100-100</f>
        <v>30.453393312932519</v>
      </c>
      <c r="L17" s="36">
        <f>+'M - Cuadro 5'!L22/'M - Cuadro 5'!L17*100-100</f>
        <v>3.5099326513647924</v>
      </c>
      <c r="M17" s="36">
        <f>+'M - Cuadro 5'!M22/'M - Cuadro 5'!M17*100-100</f>
        <v>-58.778146312646768</v>
      </c>
      <c r="N17" s="36">
        <f>+'M - Cuadro 5'!N22/'M - Cuadro 5'!N17*100-100</f>
        <v>31.310485661013928</v>
      </c>
      <c r="O17" s="36">
        <f>+'M - Cuadro 5'!O22/'M - Cuadro 5'!O17*100-100</f>
        <v>9.1395250996108643</v>
      </c>
      <c r="P17" s="37">
        <f>+'M - Cuadro 5'!P22/'M - Cuadro 5'!P17*100-100</f>
        <v>6.2224965157543011</v>
      </c>
    </row>
    <row r="18" spans="2:16" x14ac:dyDescent="0.25">
      <c r="B18" s="57">
        <v>2011</v>
      </c>
      <c r="C18" s="58">
        <v>0</v>
      </c>
      <c r="D18" s="58">
        <f>+'M - Cuadro 5'!D23/'M - Cuadro 5'!D18*100-100</f>
        <v>6.8803665427041381</v>
      </c>
      <c r="E18" s="58">
        <f>+'M - Cuadro 5'!E23/'M - Cuadro 5'!E18*100-100</f>
        <v>5.2706460131911825</v>
      </c>
      <c r="F18" s="58">
        <f>+'M - Cuadro 5'!F23/'M - Cuadro 5'!F18*100-100</f>
        <v>5.195880727232165</v>
      </c>
      <c r="G18" s="58">
        <f>+'M - Cuadro 5'!G23/'M - Cuadro 5'!G18*100-100</f>
        <v>-7.6265344909335084</v>
      </c>
      <c r="H18" s="58">
        <f>+'M - Cuadro 5'!H23/'M - Cuadro 5'!H18*100-100</f>
        <v>6.0048846971101995</v>
      </c>
      <c r="I18" s="58">
        <f>+'M - Cuadro 5'!I23/'M - Cuadro 5'!I18*100-100</f>
        <v>5.6625574896406476</v>
      </c>
      <c r="J18" s="58">
        <f>+'M - Cuadro 5'!J23/'M - Cuadro 5'!J18*100-100</f>
        <v>26.654919340200763</v>
      </c>
      <c r="K18" s="58">
        <f>+'M - Cuadro 5'!K23/'M - Cuadro 5'!K18*100-100</f>
        <v>25.491371063458644</v>
      </c>
      <c r="L18" s="58">
        <f>+'M - Cuadro 5'!L23/'M - Cuadro 5'!L18*100-100</f>
        <v>1.3193466150973592</v>
      </c>
      <c r="M18" s="58">
        <f>+'M - Cuadro 5'!M23/'M - Cuadro 5'!M18*100-100</f>
        <v>16.827494626006015</v>
      </c>
      <c r="N18" s="58">
        <f>+'M - Cuadro 5'!N23/'M - Cuadro 5'!N18*100-100</f>
        <v>10.437177870022879</v>
      </c>
      <c r="O18" s="58">
        <f>+'M - Cuadro 5'!O23/'M - Cuadro 5'!O18*100-100</f>
        <v>0.69947341683855768</v>
      </c>
      <c r="P18" s="59">
        <f>+'M - Cuadro 5'!P23/'M - Cuadro 5'!P18*100-100</f>
        <v>8.7660402584652815</v>
      </c>
    </row>
    <row r="19" spans="2:16" x14ac:dyDescent="0.25">
      <c r="B19" s="49" t="s">
        <v>20</v>
      </c>
      <c r="C19" s="50">
        <v>0</v>
      </c>
      <c r="D19" s="50">
        <f>+'M - Cuadro 5'!D24/'M - Cuadro 5'!D19*100-100</f>
        <v>9.6389382953326219</v>
      </c>
      <c r="E19" s="50">
        <f>+'M - Cuadro 5'!E24/'M - Cuadro 5'!E19*100-100</f>
        <v>6.8228872628305623</v>
      </c>
      <c r="F19" s="50">
        <f>+'M - Cuadro 5'!F24/'M - Cuadro 5'!F19*100-100</f>
        <v>5.9750522627543177</v>
      </c>
      <c r="G19" s="50">
        <f>+'M - Cuadro 5'!G24/'M - Cuadro 5'!G19*100-100</f>
        <v>-17.64068280854984</v>
      </c>
      <c r="H19" s="50">
        <f>+'M - Cuadro 5'!H24/'M - Cuadro 5'!H19*100-100</f>
        <v>7.9007294139159683</v>
      </c>
      <c r="I19" s="50">
        <f>+'M - Cuadro 5'!I24/'M - Cuadro 5'!I19*100-100</f>
        <v>14.738414288208261</v>
      </c>
      <c r="J19" s="50">
        <f>+'M - Cuadro 5'!J24/'M - Cuadro 5'!J19*100-100</f>
        <v>29.74503525648268</v>
      </c>
      <c r="K19" s="50">
        <f>+'M - Cuadro 5'!K24/'M - Cuadro 5'!K19*100-100</f>
        <v>30.563606958277092</v>
      </c>
      <c r="L19" s="50">
        <f>+'M - Cuadro 5'!L24/'M - Cuadro 5'!L19*100-100</f>
        <v>1.3193383250866333</v>
      </c>
      <c r="M19" s="50">
        <f>+'M - Cuadro 5'!M24/'M - Cuadro 5'!M19*100-100</f>
        <v>-46.061705166141664</v>
      </c>
      <c r="N19" s="50">
        <f>+'M - Cuadro 5'!N24/'M - Cuadro 5'!N19*100-100</f>
        <v>30.446797770307285</v>
      </c>
      <c r="O19" s="50">
        <f>+'M - Cuadro 5'!O24/'M - Cuadro 5'!O19*100-100</f>
        <v>-7.4953394833395919</v>
      </c>
      <c r="P19" s="51">
        <f>+'M - Cuadro 5'!P24/'M - Cuadro 5'!P19*100-100</f>
        <v>2.5054642994754914</v>
      </c>
    </row>
    <row r="20" spans="2:16" x14ac:dyDescent="0.25">
      <c r="B20" s="49" t="s">
        <v>21</v>
      </c>
      <c r="C20" s="50">
        <v>0</v>
      </c>
      <c r="D20" s="50">
        <f>+'M - Cuadro 5'!D25/'M - Cuadro 5'!D20*100-100</f>
        <v>9.6626875650573538</v>
      </c>
      <c r="E20" s="50">
        <f>+'M - Cuadro 5'!E25/'M - Cuadro 5'!E20*100-100</f>
        <v>7.7764592292020325</v>
      </c>
      <c r="F20" s="50">
        <f>+'M - Cuadro 5'!F25/'M - Cuadro 5'!F20*100-100</f>
        <v>9.8805843726622413</v>
      </c>
      <c r="G20" s="50">
        <f>+'M - Cuadro 5'!G25/'M - Cuadro 5'!G20*100-100</f>
        <v>-10.862669579023091</v>
      </c>
      <c r="H20" s="50">
        <f>+'M - Cuadro 5'!H25/'M - Cuadro 5'!H20*100-100</f>
        <v>8.939006724542935</v>
      </c>
      <c r="I20" s="50">
        <f>+'M - Cuadro 5'!I25/'M - Cuadro 5'!I20*100-100</f>
        <v>16.456345307625213</v>
      </c>
      <c r="J20" s="50">
        <f>+'M - Cuadro 5'!J25/'M - Cuadro 5'!J20*100-100</f>
        <v>39.467702708729945</v>
      </c>
      <c r="K20" s="50">
        <f>+'M - Cuadro 5'!K25/'M - Cuadro 5'!K20*100-100</f>
        <v>22.976044926771394</v>
      </c>
      <c r="L20" s="50">
        <f>+'M - Cuadro 5'!L25/'M - Cuadro 5'!L20*100-100</f>
        <v>1.319316137852482</v>
      </c>
      <c r="M20" s="50">
        <f>+'M - Cuadro 5'!M25/'M - Cuadro 5'!M20*100-100</f>
        <v>38.002811901610102</v>
      </c>
      <c r="N20" s="50">
        <f>+'M - Cuadro 5'!N25/'M - Cuadro 5'!N20*100-100</f>
        <v>30.352278435405111</v>
      </c>
      <c r="O20" s="50">
        <f>+'M - Cuadro 5'!O25/'M - Cuadro 5'!O20*100-100</f>
        <v>-3.5631774599210644</v>
      </c>
      <c r="P20" s="51">
        <f>+'M - Cuadro 5'!P25/'M - Cuadro 5'!P20*100-100</f>
        <v>15.859429199892276</v>
      </c>
    </row>
    <row r="21" spans="2:16" x14ac:dyDescent="0.25">
      <c r="B21" s="49" t="s">
        <v>22</v>
      </c>
      <c r="C21" s="50">
        <v>0</v>
      </c>
      <c r="D21" s="50">
        <f>+'M - Cuadro 5'!D26/'M - Cuadro 5'!D21*100-100</f>
        <v>6.0446281095149885</v>
      </c>
      <c r="E21" s="50">
        <f>+'M - Cuadro 5'!E26/'M - Cuadro 5'!E21*100-100</f>
        <v>1.3767712845097861</v>
      </c>
      <c r="F21" s="50">
        <f>+'M - Cuadro 5'!F26/'M - Cuadro 5'!F21*100-100</f>
        <v>4.2490956224006311</v>
      </c>
      <c r="G21" s="50">
        <f>+'M - Cuadro 5'!G26/'M - Cuadro 5'!G21*100-100</f>
        <v>0.44410943834417083</v>
      </c>
      <c r="H21" s="50">
        <f>+'M - Cuadro 5'!H26/'M - Cuadro 5'!H21*100-100</f>
        <v>4.4150846629459153</v>
      </c>
      <c r="I21" s="50">
        <f>+'M - Cuadro 5'!I26/'M - Cuadro 5'!I21*100-100</f>
        <v>-2.3318172299429563</v>
      </c>
      <c r="J21" s="50">
        <f>+'M - Cuadro 5'!J26/'M - Cuadro 5'!J21*100-100</f>
        <v>3.4191294231532083</v>
      </c>
      <c r="K21" s="50">
        <f>+'M - Cuadro 5'!K26/'M - Cuadro 5'!K21*100-100</f>
        <v>25.94209878561324</v>
      </c>
      <c r="L21" s="50">
        <f>+'M - Cuadro 5'!L26/'M - Cuadro 5'!L21*100-100</f>
        <v>1.3193628287124142</v>
      </c>
      <c r="M21" s="50">
        <f>+'M - Cuadro 5'!M26/'M - Cuadro 5'!M21*100-100</f>
        <v>61.96707928290877</v>
      </c>
      <c r="N21" s="50">
        <f>+'M - Cuadro 5'!N26/'M - Cuadro 5'!N21*100-100</f>
        <v>15.090892902647425</v>
      </c>
      <c r="O21" s="50">
        <f>+'M - Cuadro 5'!O26/'M - Cuadro 5'!O21*100-100</f>
        <v>-1.7865721318557632</v>
      </c>
      <c r="P21" s="51">
        <f>+'M - Cuadro 5'!P26/'M - Cuadro 5'!P21*100-100</f>
        <v>8.0290029287190663</v>
      </c>
    </row>
    <row r="22" spans="2:16" x14ac:dyDescent="0.25">
      <c r="B22" s="49" t="s">
        <v>23</v>
      </c>
      <c r="C22" s="50">
        <v>0</v>
      </c>
      <c r="D22" s="50">
        <f>+'M - Cuadro 5'!D27/'M - Cuadro 5'!D22*100-100</f>
        <v>2.6824733990185479</v>
      </c>
      <c r="E22" s="50">
        <f>+'M - Cuadro 5'!E27/'M - Cuadro 5'!E22*100-100</f>
        <v>5.2980923631262442</v>
      </c>
      <c r="F22" s="50">
        <f>+'M - Cuadro 5'!F27/'M - Cuadro 5'!F22*100-100</f>
        <v>1.3103966223297192</v>
      </c>
      <c r="G22" s="50">
        <f>+'M - Cuadro 5'!G27/'M - Cuadro 5'!G22*100-100</f>
        <v>-2.3357754544731506</v>
      </c>
      <c r="H22" s="50">
        <f>+'M - Cuadro 5'!H27/'M - Cuadro 5'!H22*100-100</f>
        <v>3.1202512427583855</v>
      </c>
      <c r="I22" s="50">
        <f>+'M - Cuadro 5'!I27/'M - Cuadro 5'!I22*100-100</f>
        <v>-1.0731353265078241</v>
      </c>
      <c r="J22" s="50">
        <f>+'M - Cuadro 5'!J27/'M - Cuadro 5'!J22*100-100</f>
        <v>35.513099363108921</v>
      </c>
      <c r="K22" s="50">
        <f>+'M - Cuadro 5'!K27/'M - Cuadro 5'!K22*100-100</f>
        <v>22.833776227370308</v>
      </c>
      <c r="L22" s="50">
        <f>+'M - Cuadro 5'!L27/'M - Cuadro 5'!L22*100-100</f>
        <v>1.3193651001766966</v>
      </c>
      <c r="M22" s="50">
        <f>+'M - Cuadro 5'!M27/'M - Cuadro 5'!M22*100-100</f>
        <v>156.33792125014753</v>
      </c>
      <c r="N22" s="50">
        <f>+'M - Cuadro 5'!N27/'M - Cuadro 5'!N22*100-100</f>
        <v>-16.423367674797333</v>
      </c>
      <c r="O22" s="50">
        <f>+'M - Cuadro 5'!O27/'M - Cuadro 5'!O22*100-100</f>
        <v>10.565562831755713</v>
      </c>
      <c r="P22" s="51">
        <f>+'M - Cuadro 5'!P27/'M - Cuadro 5'!P22*100-100</f>
        <v>8.8125567862276313</v>
      </c>
    </row>
    <row r="23" spans="2:16" x14ac:dyDescent="0.25">
      <c r="B23" s="38">
        <v>2012</v>
      </c>
      <c r="C23" s="39">
        <v>0</v>
      </c>
      <c r="D23" s="39">
        <f>+'M - Cuadro 5'!D28/'M - Cuadro 5'!D23*100-100</f>
        <v>5.5773490957468539</v>
      </c>
      <c r="E23" s="39">
        <f>+'M - Cuadro 5'!E28/'M - Cuadro 5'!E23*100-100</f>
        <v>-4.2564590236925284</v>
      </c>
      <c r="F23" s="39">
        <f>+'M - Cuadro 5'!F28/'M - Cuadro 5'!F23*100-100</f>
        <v>1.5824159646867315</v>
      </c>
      <c r="G23" s="39">
        <f>+'M - Cuadro 5'!G28/'M - Cuadro 5'!G23*100-100</f>
        <v>-20.592827750411928</v>
      </c>
      <c r="H23" s="39">
        <f>+'M - Cuadro 5'!H28/'M - Cuadro 5'!H23*100-100</f>
        <v>1.9681766990977678</v>
      </c>
      <c r="I23" s="39">
        <f>+'M - Cuadro 5'!I28/'M - Cuadro 5'!I23*100-100</f>
        <v>8.4900839310499947</v>
      </c>
      <c r="J23" s="39">
        <f>+'M - Cuadro 5'!J28/'M - Cuadro 5'!J23*100-100</f>
        <v>13.688839968114138</v>
      </c>
      <c r="K23" s="39">
        <f>+'M - Cuadro 5'!K28/'M - Cuadro 5'!K23*100-100</f>
        <v>49.345376605265386</v>
      </c>
      <c r="L23" s="39">
        <f>+'M - Cuadro 5'!L28/'M - Cuadro 5'!L23*100-100</f>
        <v>4.3801280475998112</v>
      </c>
      <c r="M23" s="39">
        <f>+'M - Cuadro 5'!M28/'M - Cuadro 5'!M23*100-100</f>
        <v>-8.0296396753385579</v>
      </c>
      <c r="N23" s="39">
        <f>+'M - Cuadro 5'!N28/'M - Cuadro 5'!N23*100-100</f>
        <v>27.116354534100424</v>
      </c>
      <c r="O23" s="39">
        <f>+'M - Cuadro 5'!O28/'M - Cuadro 5'!O23*100-100</f>
        <v>2.5301048934587982</v>
      </c>
      <c r="P23" s="40">
        <f>+'M - Cuadro 5'!P28/'M - Cuadro 5'!P23*100-100</f>
        <v>6.9585787714688792</v>
      </c>
    </row>
    <row r="24" spans="2:16" x14ac:dyDescent="0.25">
      <c r="B24" s="35" t="s">
        <v>20</v>
      </c>
      <c r="C24" s="36">
        <v>0</v>
      </c>
      <c r="D24" s="36">
        <f>+'M - Cuadro 5'!D29/'M - Cuadro 5'!D24*100-100</f>
        <v>13.878929432025515</v>
      </c>
      <c r="E24" s="36">
        <f>+'M - Cuadro 5'!E29/'M - Cuadro 5'!E24*100-100</f>
        <v>-3.6438564634185298</v>
      </c>
      <c r="F24" s="36">
        <f>+'M - Cuadro 5'!F29/'M - Cuadro 5'!F24*100-100</f>
        <v>4.2235175708834163</v>
      </c>
      <c r="G24" s="36">
        <f>+'M - Cuadro 5'!G29/'M - Cuadro 5'!G24*100-100</f>
        <v>-11.76873335869152</v>
      </c>
      <c r="H24" s="36">
        <f>+'M - Cuadro 5'!H29/'M - Cuadro 5'!H24*100-100</f>
        <v>7.1206223482894302</v>
      </c>
      <c r="I24" s="36">
        <f>+'M - Cuadro 5'!I29/'M - Cuadro 5'!I24*100-100</f>
        <v>7.6817294679453596</v>
      </c>
      <c r="J24" s="36">
        <f>+'M - Cuadro 5'!J29/'M - Cuadro 5'!J24*100-100</f>
        <v>31.78913810598371</v>
      </c>
      <c r="K24" s="36">
        <f>+'M - Cuadro 5'!K29/'M - Cuadro 5'!K24*100-100</f>
        <v>3.9260470663023028</v>
      </c>
      <c r="L24" s="36">
        <f>+'M - Cuadro 5'!L29/'M - Cuadro 5'!L24*100-100</f>
        <v>4.3801374844966148</v>
      </c>
      <c r="M24" s="36">
        <f>+'M - Cuadro 5'!M29/'M - Cuadro 5'!M24*100-100</f>
        <v>-30.283867510348045</v>
      </c>
      <c r="N24" s="36">
        <f>+'M - Cuadro 5'!N29/'M - Cuadro 5'!N24*100-100</f>
        <v>25.345004038529467</v>
      </c>
      <c r="O24" s="36">
        <f>+'M - Cuadro 5'!O29/'M - Cuadro 5'!O24*100-100</f>
        <v>-6.425215324436266</v>
      </c>
      <c r="P24" s="37">
        <f>+'M - Cuadro 5'!P29/'M - Cuadro 5'!P24*100-100</f>
        <v>5.6032790824455532</v>
      </c>
    </row>
    <row r="25" spans="2:16" x14ac:dyDescent="0.25">
      <c r="B25" s="35" t="s">
        <v>21</v>
      </c>
      <c r="C25" s="36">
        <v>0</v>
      </c>
      <c r="D25" s="36">
        <f>+'M - Cuadro 5'!D30/'M - Cuadro 5'!D25*100-100</f>
        <v>3.1748044753469742</v>
      </c>
      <c r="E25" s="36">
        <f>+'M - Cuadro 5'!E30/'M - Cuadro 5'!E25*100-100</f>
        <v>-3.0405878110996696</v>
      </c>
      <c r="F25" s="36">
        <f>+'M - Cuadro 5'!F30/'M - Cuadro 5'!F25*100-100</f>
        <v>5.8660530960700186</v>
      </c>
      <c r="G25" s="36">
        <f>+'M - Cuadro 5'!G30/'M - Cuadro 5'!G25*100-100</f>
        <v>-27.83995835347487</v>
      </c>
      <c r="H25" s="36">
        <f>+'M - Cuadro 5'!H30/'M - Cuadro 5'!H25*100-100</f>
        <v>1.5642151399631672</v>
      </c>
      <c r="I25" s="36">
        <f>+'M - Cuadro 5'!I30/'M - Cuadro 5'!I25*100-100</f>
        <v>7.7867782342739673</v>
      </c>
      <c r="J25" s="36">
        <f>+'M - Cuadro 5'!J30/'M - Cuadro 5'!J25*100-100</f>
        <v>4.8689531467601199</v>
      </c>
      <c r="K25" s="36">
        <f>+'M - Cuadro 5'!K30/'M - Cuadro 5'!K25*100-100</f>
        <v>15.409798717478409</v>
      </c>
      <c r="L25" s="36">
        <f>+'M - Cuadro 5'!L30/'M - Cuadro 5'!L25*100-100</f>
        <v>4.3801343044997765</v>
      </c>
      <c r="M25" s="36">
        <f>+'M - Cuadro 5'!M30/'M - Cuadro 5'!M25*100-100</f>
        <v>-16.370936444915756</v>
      </c>
      <c r="N25" s="36">
        <f>+'M - Cuadro 5'!N30/'M - Cuadro 5'!N25*100-100</f>
        <v>22.744023910410988</v>
      </c>
      <c r="O25" s="36">
        <f>+'M - Cuadro 5'!O30/'M - Cuadro 5'!O25*100-100</f>
        <v>20.167554500907542</v>
      </c>
      <c r="P25" s="37">
        <f>+'M - Cuadro 5'!P30/'M - Cuadro 5'!P25*100-100</f>
        <v>3.3308558256206737</v>
      </c>
    </row>
    <row r="26" spans="2:16" x14ac:dyDescent="0.25">
      <c r="B26" s="35" t="s">
        <v>22</v>
      </c>
      <c r="C26" s="36">
        <v>0</v>
      </c>
      <c r="D26" s="36">
        <f>+'M - Cuadro 5'!D31/'M - Cuadro 5'!D26*100-100</f>
        <v>-0.43023542235457057</v>
      </c>
      <c r="E26" s="36">
        <f>+'M - Cuadro 5'!E31/'M - Cuadro 5'!E26*100-100</f>
        <v>-3.8617505430472505</v>
      </c>
      <c r="F26" s="36">
        <f>+'M - Cuadro 5'!F31/'M - Cuadro 5'!F26*100-100</f>
        <v>-3.5871554509698456</v>
      </c>
      <c r="G26" s="36">
        <f>+'M - Cuadro 5'!G31/'M - Cuadro 5'!G26*100-100</f>
        <v>-27.884257850792679</v>
      </c>
      <c r="H26" s="36">
        <f>+'M - Cuadro 5'!H31/'M - Cuadro 5'!H26*100-100</f>
        <v>-2.1029556891940615</v>
      </c>
      <c r="I26" s="36">
        <f>+'M - Cuadro 5'!I31/'M - Cuadro 5'!I26*100-100</f>
        <v>4.4777549373895624</v>
      </c>
      <c r="J26" s="36">
        <f>+'M - Cuadro 5'!J31/'M - Cuadro 5'!J26*100-100</f>
        <v>17.502638160463462</v>
      </c>
      <c r="K26" s="36">
        <f>+'M - Cuadro 5'!K31/'M - Cuadro 5'!K26*100-100</f>
        <v>20.59392765609735</v>
      </c>
      <c r="L26" s="36">
        <f>+'M - Cuadro 5'!L31/'M - Cuadro 5'!L26*100-100</f>
        <v>4.380125946609752</v>
      </c>
      <c r="M26" s="36">
        <f>+'M - Cuadro 5'!M31/'M - Cuadro 5'!M26*100-100</f>
        <v>-5.3868183258458373</v>
      </c>
      <c r="N26" s="36">
        <f>+'M - Cuadro 5'!N31/'M - Cuadro 5'!N26*100-100</f>
        <v>24.238394519641687</v>
      </c>
      <c r="O26" s="36">
        <f>+'M - Cuadro 5'!O31/'M - Cuadro 5'!O26*100-100</f>
        <v>15.25037620116845</v>
      </c>
      <c r="P26" s="37">
        <f>+'M - Cuadro 5'!P31/'M - Cuadro 5'!P26*100-100</f>
        <v>3.0704407626083565</v>
      </c>
    </row>
    <row r="27" spans="2:16" x14ac:dyDescent="0.25">
      <c r="B27" s="35" t="s">
        <v>23</v>
      </c>
      <c r="C27" s="36">
        <v>0</v>
      </c>
      <c r="D27" s="36">
        <f>+'M - Cuadro 5'!D32/'M - Cuadro 5'!D27*100-100</f>
        <v>6.6906179375654915</v>
      </c>
      <c r="E27" s="36">
        <f>+'M - Cuadro 5'!E32/'M - Cuadro 5'!E27*100-100</f>
        <v>-6.4255580409236046</v>
      </c>
      <c r="F27" s="36">
        <f>+'M - Cuadro 5'!F32/'M - Cuadro 5'!F27*100-100</f>
        <v>-2.0178916897748422E-3</v>
      </c>
      <c r="G27" s="36">
        <f>+'M - Cuadro 5'!G32/'M - Cuadro 5'!G27*100-100</f>
        <v>-15.205260459083647</v>
      </c>
      <c r="H27" s="36">
        <f>+'M - Cuadro 5'!H32/'M - Cuadro 5'!H27*100-100</f>
        <v>1.7218196909406913</v>
      </c>
      <c r="I27" s="36">
        <f>+'M - Cuadro 5'!I32/'M - Cuadro 5'!I27*100-100</f>
        <v>12.832997292177836</v>
      </c>
      <c r="J27" s="36">
        <f>+'M - Cuadro 5'!J32/'M - Cuadro 5'!J27*100-100</f>
        <v>4.539921716140654</v>
      </c>
      <c r="K27" s="36">
        <f>+'M - Cuadro 5'!K32/'M - Cuadro 5'!K27*100-100</f>
        <v>152.73810889699865</v>
      </c>
      <c r="L27" s="36">
        <f>+'M - Cuadro 5'!L32/'M - Cuadro 5'!L27*100-100</f>
        <v>4.3801172586148311</v>
      </c>
      <c r="M27" s="36">
        <f>+'M - Cuadro 5'!M32/'M - Cuadro 5'!M27*100-100</f>
        <v>21.415608772011566</v>
      </c>
      <c r="N27" s="36">
        <f>+'M - Cuadro 5'!N32/'M - Cuadro 5'!N27*100-100</f>
        <v>35.36367938208852</v>
      </c>
      <c r="O27" s="36">
        <f>+'M - Cuadro 5'!O32/'M - Cuadro 5'!O27*100-100</f>
        <v>-10.802132908681827</v>
      </c>
      <c r="P27" s="37">
        <f>+'M - Cuadro 5'!P32/'M - Cuadro 5'!P27*100-100</f>
        <v>15.153875677889062</v>
      </c>
    </row>
    <row r="28" spans="2:16" x14ac:dyDescent="0.25">
      <c r="B28" s="57">
        <v>2013</v>
      </c>
      <c r="C28" s="58">
        <v>0</v>
      </c>
      <c r="D28" s="58">
        <f>+'M - Cuadro 5'!D33/'M - Cuadro 5'!D28*100-100</f>
        <v>-2.1228300308045362</v>
      </c>
      <c r="E28" s="58">
        <f>+'M - Cuadro 5'!E33/'M - Cuadro 5'!E28*100-100</f>
        <v>7.4338528540658615</v>
      </c>
      <c r="F28" s="58">
        <f>+'M - Cuadro 5'!F33/'M - Cuadro 5'!F28*100-100</f>
        <v>11.436200208342257</v>
      </c>
      <c r="G28" s="58">
        <f>+'M - Cuadro 5'!G33/'M - Cuadro 5'!G28*100-100</f>
        <v>28.277203198331307</v>
      </c>
      <c r="H28" s="58">
        <f>+'M - Cuadro 5'!H33/'M - Cuadro 5'!H28*100-100</f>
        <v>2.670444452261961</v>
      </c>
      <c r="I28" s="58">
        <f>+'M - Cuadro 5'!I33/'M - Cuadro 5'!I28*100-100</f>
        <v>7.8768973986945241</v>
      </c>
      <c r="J28" s="58">
        <f>+'M - Cuadro 5'!J33/'M - Cuadro 5'!J28*100-100</f>
        <v>24.315145542268098</v>
      </c>
      <c r="K28" s="58">
        <f>+'M - Cuadro 5'!K33/'M - Cuadro 5'!K28*100-100</f>
        <v>-25.031883780477031</v>
      </c>
      <c r="L28" s="58">
        <f>+'M - Cuadro 5'!L33/'M - Cuadro 5'!L28*100-100</f>
        <v>11.145533409435401</v>
      </c>
      <c r="M28" s="58">
        <f>+'M - Cuadro 5'!M33/'M - Cuadro 5'!M28*100-100</f>
        <v>7.4881002297015016</v>
      </c>
      <c r="N28" s="58">
        <f>+'M - Cuadro 5'!N33/'M - Cuadro 5'!N28*100-100</f>
        <v>-23.119176036791316</v>
      </c>
      <c r="O28" s="58">
        <f>+'M - Cuadro 5'!O33/'M - Cuadro 5'!O28*100-100</f>
        <v>11.133867253523675</v>
      </c>
      <c r="P28" s="59">
        <f>+'M - Cuadro 5'!P33/'M - Cuadro 5'!P28*100-100</f>
        <v>3.1660981450525583</v>
      </c>
    </row>
    <row r="29" spans="2:16" x14ac:dyDescent="0.25">
      <c r="B29" s="49" t="s">
        <v>20</v>
      </c>
      <c r="C29" s="50">
        <v>0</v>
      </c>
      <c r="D29" s="50">
        <f>+'M - Cuadro 5'!D34/'M - Cuadro 5'!D29*100-100</f>
        <v>-6.560837426412732</v>
      </c>
      <c r="E29" s="50">
        <f>+'M - Cuadro 5'!E34/'M - Cuadro 5'!E29*100-100</f>
        <v>-0.75980186494156499</v>
      </c>
      <c r="F29" s="50">
        <f>+'M - Cuadro 5'!F34/'M - Cuadro 5'!F29*100-100</f>
        <v>3.6144354881387528</v>
      </c>
      <c r="G29" s="50">
        <f>+'M - Cuadro 5'!G34/'M - Cuadro 5'!G29*100-100</f>
        <v>22.889722365925167</v>
      </c>
      <c r="H29" s="50">
        <f>+'M - Cuadro 5'!H34/'M - Cuadro 5'!H29*100-100</f>
        <v>-3.2947951958245909</v>
      </c>
      <c r="I29" s="50">
        <f>+'M - Cuadro 5'!I34/'M - Cuadro 5'!I29*100-100</f>
        <v>9.0619995354295213</v>
      </c>
      <c r="J29" s="50">
        <f>+'M - Cuadro 5'!J34/'M - Cuadro 5'!J29*100-100</f>
        <v>9.946691749297031</v>
      </c>
      <c r="K29" s="50">
        <f>+'M - Cuadro 5'!K34/'M - Cuadro 5'!K29*100-100</f>
        <v>-4.6902318814298951</v>
      </c>
      <c r="L29" s="50">
        <f>+'M - Cuadro 5'!L34/'M - Cuadro 5'!L29*100-100</f>
        <v>6.8648869007993341</v>
      </c>
      <c r="M29" s="50">
        <f>+'M - Cuadro 5'!M34/'M - Cuadro 5'!M29*100-100</f>
        <v>75.05627577604713</v>
      </c>
      <c r="N29" s="50">
        <f>+'M - Cuadro 5'!N34/'M - Cuadro 5'!N29*100-100</f>
        <v>-29.38339930464096</v>
      </c>
      <c r="O29" s="50">
        <f>+'M - Cuadro 5'!O34/'M - Cuadro 5'!O29*100-100</f>
        <v>32.500754078828606</v>
      </c>
      <c r="P29" s="51">
        <f>+'M - Cuadro 5'!P34/'M - Cuadro 5'!P29*100-100</f>
        <v>5.3230077319403506</v>
      </c>
    </row>
    <row r="30" spans="2:16" x14ac:dyDescent="0.25">
      <c r="B30" s="49" t="s">
        <v>21</v>
      </c>
      <c r="C30" s="50">
        <v>0</v>
      </c>
      <c r="D30" s="50">
        <f>+'M - Cuadro 5'!D35/'M - Cuadro 5'!D30*100-100</f>
        <v>0.87367181651165993</v>
      </c>
      <c r="E30" s="50">
        <f>+'M - Cuadro 5'!E35/'M - Cuadro 5'!E30*100-100</f>
        <v>3.8078745673822993</v>
      </c>
      <c r="F30" s="50">
        <f>+'M - Cuadro 5'!F35/'M - Cuadro 5'!F30*100-100</f>
        <v>7.6655630969930684</v>
      </c>
      <c r="G30" s="50">
        <f>+'M - Cuadro 5'!G35/'M - Cuadro 5'!G30*100-100</f>
        <v>51.413480366896835</v>
      </c>
      <c r="H30" s="50">
        <f>+'M - Cuadro 5'!H35/'M - Cuadro 5'!H30*100-100</f>
        <v>3.0226727839923484</v>
      </c>
      <c r="I30" s="50">
        <f>+'M - Cuadro 5'!I35/'M - Cuadro 5'!I30*100-100</f>
        <v>4.5480661678381153</v>
      </c>
      <c r="J30" s="50">
        <f>+'M - Cuadro 5'!J35/'M - Cuadro 5'!J30*100-100</f>
        <v>31.282353592437232</v>
      </c>
      <c r="K30" s="50">
        <f>+'M - Cuadro 5'!K35/'M - Cuadro 5'!K30*100-100</f>
        <v>-11.015077109655877</v>
      </c>
      <c r="L30" s="50">
        <f>+'M - Cuadro 5'!L35/'M - Cuadro 5'!L30*100-100</f>
        <v>9.9987025337448614</v>
      </c>
      <c r="M30" s="50">
        <f>+'M - Cuadro 5'!M35/'M - Cuadro 5'!M30*100-100</f>
        <v>-3.07976659978101</v>
      </c>
      <c r="N30" s="50">
        <f>+'M - Cuadro 5'!N35/'M - Cuadro 5'!N30*100-100</f>
        <v>-21.542823691075171</v>
      </c>
      <c r="O30" s="50">
        <f>+'M - Cuadro 5'!O35/'M - Cuadro 5'!O30*100-100</f>
        <v>0.703674904795065</v>
      </c>
      <c r="P30" s="51">
        <f>+'M - Cuadro 5'!P35/'M - Cuadro 5'!P30*100-100</f>
        <v>3.1789085838304914</v>
      </c>
    </row>
    <row r="31" spans="2:16" x14ac:dyDescent="0.25">
      <c r="B31" s="49" t="s">
        <v>22</v>
      </c>
      <c r="C31" s="50">
        <v>0</v>
      </c>
      <c r="D31" s="50">
        <f>+'M - Cuadro 5'!D36/'M - Cuadro 5'!D31*100-100</f>
        <v>1.9961777400077523</v>
      </c>
      <c r="E31" s="50">
        <f>+'M - Cuadro 5'!E36/'M - Cuadro 5'!E31*100-100</f>
        <v>11.505917932737958</v>
      </c>
      <c r="F31" s="50">
        <f>+'M - Cuadro 5'!F36/'M - Cuadro 5'!F31*100-100</f>
        <v>23.707632147014607</v>
      </c>
      <c r="G31" s="50">
        <f>+'M - Cuadro 5'!G36/'M - Cuadro 5'!G31*100-100</f>
        <v>42.687259773132098</v>
      </c>
      <c r="H31" s="50">
        <f>+'M - Cuadro 5'!H36/'M - Cuadro 5'!H31*100-100</f>
        <v>7.9991689639380184</v>
      </c>
      <c r="I31" s="50">
        <f>+'M - Cuadro 5'!I36/'M - Cuadro 5'!I31*100-100</f>
        <v>9.037807130569945</v>
      </c>
      <c r="J31" s="50">
        <f>+'M - Cuadro 5'!J36/'M - Cuadro 5'!J31*100-100</f>
        <v>30.411739123894421</v>
      </c>
      <c r="K31" s="50">
        <f>+'M - Cuadro 5'!K36/'M - Cuadro 5'!K31*100-100</f>
        <v>-20.587805084154013</v>
      </c>
      <c r="L31" s="50">
        <f>+'M - Cuadro 5'!L36/'M - Cuadro 5'!L31*100-100</f>
        <v>3.0189391435958299</v>
      </c>
      <c r="M31" s="50">
        <f>+'M - Cuadro 5'!M36/'M - Cuadro 5'!M31*100-100</f>
        <v>-13.59017436236941</v>
      </c>
      <c r="N31" s="50">
        <f>+'M - Cuadro 5'!N36/'M - Cuadro 5'!N31*100-100</f>
        <v>-5.1232905508049242</v>
      </c>
      <c r="O31" s="50">
        <f>+'M - Cuadro 5'!O36/'M - Cuadro 5'!O31*100-100</f>
        <v>17.04650654725819</v>
      </c>
      <c r="P31" s="51">
        <f>+'M - Cuadro 5'!P36/'M - Cuadro 5'!P31*100-100</f>
        <v>5.1965740421455564</v>
      </c>
    </row>
    <row r="32" spans="2:16" x14ac:dyDescent="0.25">
      <c r="B32" s="49" t="s">
        <v>23</v>
      </c>
      <c r="C32" s="50">
        <v>0</v>
      </c>
      <c r="D32" s="50">
        <f>+'M - Cuadro 5'!D37/'M - Cuadro 5'!D32*100-100</f>
        <v>-4.758674841439742</v>
      </c>
      <c r="E32" s="50">
        <f>+'M - Cuadro 5'!E37/'M - Cuadro 5'!E32*100-100</f>
        <v>15.023243059760233</v>
      </c>
      <c r="F32" s="50">
        <f>+'M - Cuadro 5'!F37/'M - Cuadro 5'!F32*100-100</f>
        <v>11.478360648703671</v>
      </c>
      <c r="G32" s="50">
        <f>+'M - Cuadro 5'!G37/'M - Cuadro 5'!G32*100-100</f>
        <v>5.8156659077973814</v>
      </c>
      <c r="H32" s="50">
        <f>+'M - Cuadro 5'!H37/'M - Cuadro 5'!H32*100-100</f>
        <v>2.9483461677972684</v>
      </c>
      <c r="I32" s="50">
        <f>+'M - Cuadro 5'!I37/'M - Cuadro 5'!I32*100-100</f>
        <v>8.6840282148395715</v>
      </c>
      <c r="J32" s="50">
        <f>+'M - Cuadro 5'!J37/'M - Cuadro 5'!J32*100-100</f>
        <v>26.764304515100562</v>
      </c>
      <c r="K32" s="50">
        <f>+'M - Cuadro 5'!K37/'M - Cuadro 5'!K32*100-100</f>
        <v>-41.098758004293934</v>
      </c>
      <c r="L32" s="50">
        <f>+'M - Cuadro 5'!L37/'M - Cuadro 5'!L32*100-100</f>
        <v>22.263793275212421</v>
      </c>
      <c r="M32" s="50">
        <f>+'M - Cuadro 5'!M37/'M - Cuadro 5'!M32*100-100</f>
        <v>2.1813826377653953</v>
      </c>
      <c r="N32" s="50">
        <f>+'M - Cuadro 5'!N37/'M - Cuadro 5'!N32*100-100</f>
        <v>-33.270820783259907</v>
      </c>
      <c r="O32" s="50">
        <f>+'M - Cuadro 5'!O37/'M - Cuadro 5'!O32*100-100</f>
        <v>2.1766808952608159</v>
      </c>
      <c r="P32" s="51">
        <f>+'M - Cuadro 5'!P37/'M - Cuadro 5'!P32*100-100</f>
        <v>-0.21643438598340481</v>
      </c>
    </row>
    <row r="33" spans="2:16" x14ac:dyDescent="0.25">
      <c r="B33" s="38">
        <v>2014</v>
      </c>
      <c r="C33" s="39">
        <v>0</v>
      </c>
      <c r="D33" s="39">
        <f>+'M - Cuadro 5'!D38/'M - Cuadro 5'!D33*100-100</f>
        <v>2.3415013321851177</v>
      </c>
      <c r="E33" s="39">
        <f>+'M - Cuadro 5'!E38/'M - Cuadro 5'!E33*100-100</f>
        <v>7.3337810154166192</v>
      </c>
      <c r="F33" s="39">
        <f>+'M - Cuadro 5'!F38/'M - Cuadro 5'!F33*100-100</f>
        <v>4.010732016419567</v>
      </c>
      <c r="G33" s="39">
        <f>+'M - Cuadro 5'!G38/'M - Cuadro 5'!G33*100-100</f>
        <v>35.134565189038284</v>
      </c>
      <c r="H33" s="39">
        <f>+'M - Cuadro 5'!H38/'M - Cuadro 5'!H33*100-100</f>
        <v>4.3001393157520198</v>
      </c>
      <c r="I33" s="39">
        <f>+'M - Cuadro 5'!I38/'M - Cuadro 5'!I33*100-100</f>
        <v>1.8539778094449844</v>
      </c>
      <c r="J33" s="39">
        <f>+'M - Cuadro 5'!J38/'M - Cuadro 5'!J33*100-100</f>
        <v>2.4794800518649396</v>
      </c>
      <c r="K33" s="39">
        <f>+'M - Cuadro 5'!K38/'M - Cuadro 5'!K33*100-100</f>
        <v>19.145130066934342</v>
      </c>
      <c r="L33" s="39">
        <f>+'M - Cuadro 5'!L38/'M - Cuadro 5'!L33*100-100</f>
        <v>29.418119008488617</v>
      </c>
      <c r="M33" s="39">
        <f>+'M - Cuadro 5'!M38/'M - Cuadro 5'!M33*100-100</f>
        <v>0.12004627046387384</v>
      </c>
      <c r="N33" s="39">
        <f>+'M - Cuadro 5'!N38/'M - Cuadro 5'!N33*100-100</f>
        <v>20.484833679965675</v>
      </c>
      <c r="O33" s="39">
        <f>+'M - Cuadro 5'!O38/'M - Cuadro 5'!O33*100-100</f>
        <v>4.3354570895221656</v>
      </c>
      <c r="P33" s="40">
        <f>+'M - Cuadro 5'!P38/'M - Cuadro 5'!P33*100-100</f>
        <v>5.383244698529225</v>
      </c>
    </row>
    <row r="34" spans="2:16" x14ac:dyDescent="0.25">
      <c r="B34" s="35" t="s">
        <v>20</v>
      </c>
      <c r="C34" s="36">
        <v>0</v>
      </c>
      <c r="D34" s="36">
        <f>+'M - Cuadro 5'!D39/'M - Cuadro 5'!D34*100-100</f>
        <v>2.3498598264661865</v>
      </c>
      <c r="E34" s="36">
        <f>+'M - Cuadro 5'!E39/'M - Cuadro 5'!E34*100-100</f>
        <v>7.9437372130639687</v>
      </c>
      <c r="F34" s="36">
        <f>+'M - Cuadro 5'!F39/'M - Cuadro 5'!F34*100-100</f>
        <v>3.8946780707073145</v>
      </c>
      <c r="G34" s="36">
        <f>+'M - Cuadro 5'!G39/'M - Cuadro 5'!G34*100-100</f>
        <v>37.272807002157464</v>
      </c>
      <c r="H34" s="36">
        <f>+'M - Cuadro 5'!H39/'M - Cuadro 5'!H34*100-100</f>
        <v>4.4288604595223262</v>
      </c>
      <c r="I34" s="36">
        <f>+'M - Cuadro 5'!I39/'M - Cuadro 5'!I34*100-100</f>
        <v>-4.9409406875811186</v>
      </c>
      <c r="J34" s="36">
        <f>+'M - Cuadro 5'!J39/'M - Cuadro 5'!J34*100-100</f>
        <v>-2.8268223146729667</v>
      </c>
      <c r="K34" s="36">
        <f>+'M - Cuadro 5'!K39/'M - Cuadro 5'!K34*100-100</f>
        <v>76.778070284595969</v>
      </c>
      <c r="L34" s="36">
        <f>+'M - Cuadro 5'!L39/'M - Cuadro 5'!L34*100-100</f>
        <v>37.678763083163034</v>
      </c>
      <c r="M34" s="36">
        <f>+'M - Cuadro 5'!M39/'M - Cuadro 5'!M34*100-100</f>
        <v>-14.026583083274247</v>
      </c>
      <c r="N34" s="36">
        <f>+'M - Cuadro 5'!N39/'M - Cuadro 5'!N34*100-100</f>
        <v>40.402146081824185</v>
      </c>
      <c r="O34" s="36">
        <f>+'M - Cuadro 5'!O39/'M - Cuadro 5'!O34*100-100</f>
        <v>-1.1088212769721508</v>
      </c>
      <c r="P34" s="37">
        <f>+'M - Cuadro 5'!P39/'M - Cuadro 5'!P34*100-100</f>
        <v>5.5065737109471229</v>
      </c>
    </row>
    <row r="35" spans="2:16" x14ac:dyDescent="0.25">
      <c r="B35" s="35" t="s">
        <v>21</v>
      </c>
      <c r="C35" s="36">
        <v>0</v>
      </c>
      <c r="D35" s="36">
        <f>+'M - Cuadro 5'!D40/'M - Cuadro 5'!D35*100-100</f>
        <v>-3.0966630947825848</v>
      </c>
      <c r="E35" s="36">
        <f>+'M - Cuadro 5'!E40/'M - Cuadro 5'!E35*100-100</f>
        <v>5.5264943892529033</v>
      </c>
      <c r="F35" s="36">
        <f>+'M - Cuadro 5'!F40/'M - Cuadro 5'!F35*100-100</f>
        <v>1.7117489914128186</v>
      </c>
      <c r="G35" s="36">
        <f>+'M - Cuadro 5'!G40/'M - Cuadro 5'!G35*100-100</f>
        <v>55.222864688445469</v>
      </c>
      <c r="H35" s="36">
        <f>+'M - Cuadro 5'!H40/'M - Cuadro 5'!H35*100-100</f>
        <v>0.53368789026941954</v>
      </c>
      <c r="I35" s="36">
        <f>+'M - Cuadro 5'!I40/'M - Cuadro 5'!I35*100-100</f>
        <v>10.292620728752524</v>
      </c>
      <c r="J35" s="36">
        <f>+'M - Cuadro 5'!J40/'M - Cuadro 5'!J35*100-100</f>
        <v>3.2888829444818128</v>
      </c>
      <c r="K35" s="36">
        <f>+'M - Cuadro 5'!K40/'M - Cuadro 5'!K35*100-100</f>
        <v>23.3864200954919</v>
      </c>
      <c r="L35" s="36">
        <f>+'M - Cuadro 5'!L40/'M - Cuadro 5'!L35*100-100</f>
        <v>34.843827772891643</v>
      </c>
      <c r="M35" s="36">
        <f>+'M - Cuadro 5'!M40/'M - Cuadro 5'!M35*100-100</f>
        <v>6.4521104921069821</v>
      </c>
      <c r="N35" s="36">
        <f>+'M - Cuadro 5'!N40/'M - Cuadro 5'!N35*100-100</f>
        <v>26.53717212364522</v>
      </c>
      <c r="O35" s="36">
        <f>+'M - Cuadro 5'!O40/'M - Cuadro 5'!O35*100-100</f>
        <v>19.93645127416687</v>
      </c>
      <c r="P35" s="37">
        <f>+'M - Cuadro 5'!P40/'M - Cuadro 5'!P35*100-100</f>
        <v>7.4428187344332031</v>
      </c>
    </row>
    <row r="36" spans="2:16" x14ac:dyDescent="0.25">
      <c r="B36" s="35" t="s">
        <v>22</v>
      </c>
      <c r="C36" s="36">
        <v>0</v>
      </c>
      <c r="D36" s="36">
        <f>+'M - Cuadro 5'!D41/'M - Cuadro 5'!D36*100-100</f>
        <v>0.95947978788014154</v>
      </c>
      <c r="E36" s="36">
        <f>+'M - Cuadro 5'!E41/'M - Cuadro 5'!E36*100-100</f>
        <v>6.7775593283064097</v>
      </c>
      <c r="F36" s="36">
        <f>+'M - Cuadro 5'!F41/'M - Cuadro 5'!F36*100-100</f>
        <v>6.1929717173978105</v>
      </c>
      <c r="G36" s="36">
        <f>+'M - Cuadro 5'!G41/'M - Cuadro 5'!G36*100-100</f>
        <v>46.595862803005161</v>
      </c>
      <c r="H36" s="36">
        <f>+'M - Cuadro 5'!H41/'M - Cuadro 5'!H36*100-100</f>
        <v>3.8780345330025341</v>
      </c>
      <c r="I36" s="36">
        <f>+'M - Cuadro 5'!I41/'M - Cuadro 5'!I36*100-100</f>
        <v>22.577580971880622</v>
      </c>
      <c r="J36" s="36">
        <f>+'M - Cuadro 5'!J41/'M - Cuadro 5'!J36*100-100</f>
        <v>9.7358727434747152</v>
      </c>
      <c r="K36" s="36">
        <f>+'M - Cuadro 5'!K41/'M - Cuadro 5'!K36*100-100</f>
        <v>18.150535195909256</v>
      </c>
      <c r="L36" s="36">
        <f>+'M - Cuadro 5'!L41/'M - Cuadro 5'!L36*100-100</f>
        <v>50.650001690094967</v>
      </c>
      <c r="M36" s="36">
        <f>+'M - Cuadro 5'!M41/'M - Cuadro 5'!M36*100-100</f>
        <v>8.5041068322409643</v>
      </c>
      <c r="N36" s="36">
        <f>+'M - Cuadro 5'!N41/'M - Cuadro 5'!N36*100-100</f>
        <v>11.674647542320685</v>
      </c>
      <c r="O36" s="36">
        <f>+'M - Cuadro 5'!O41/'M - Cuadro 5'!O36*100-100</f>
        <v>-6.4197484825821505</v>
      </c>
      <c r="P36" s="37">
        <f>+'M - Cuadro 5'!P41/'M - Cuadro 5'!P36*100-100</f>
        <v>11.409868267987846</v>
      </c>
    </row>
    <row r="37" spans="2:16" x14ac:dyDescent="0.25">
      <c r="B37" s="35" t="s">
        <v>23</v>
      </c>
      <c r="C37" s="36">
        <v>0</v>
      </c>
      <c r="D37" s="36">
        <f>+'M - Cuadro 5'!D42/'M - Cuadro 5'!D37*100-100</f>
        <v>9.4912426115157444</v>
      </c>
      <c r="E37" s="36">
        <f>+'M - Cuadro 5'!E42/'M - Cuadro 5'!E37*100-100</f>
        <v>9.0545658616634199</v>
      </c>
      <c r="F37" s="36">
        <f>+'M - Cuadro 5'!F42/'M - Cuadro 5'!F37*100-100</f>
        <v>4.145162329087924</v>
      </c>
      <c r="G37" s="36">
        <f>+'M - Cuadro 5'!G42/'M - Cuadro 5'!G37*100-100</f>
        <v>1.5141073523627711</v>
      </c>
      <c r="H37" s="36">
        <f>+'M - Cuadro 5'!H42/'M - Cuadro 5'!H37*100-100</f>
        <v>8.3924443407104548</v>
      </c>
      <c r="I37" s="36">
        <f>+'M - Cuadro 5'!I42/'M - Cuadro 5'!I37*100-100</f>
        <v>-14.605816083650296</v>
      </c>
      <c r="J37" s="36">
        <f>+'M - Cuadro 5'!J42/'M - Cuadro 5'!J37*100-100</f>
        <v>-0.28409356291886922</v>
      </c>
      <c r="K37" s="36">
        <f>+'M - Cuadro 5'!K42/'M - Cuadro 5'!K37*100-100</f>
        <v>-19.691018317639546</v>
      </c>
      <c r="L37" s="36">
        <f>+'M - Cuadro 5'!L42/'M - Cuadro 5'!L37*100-100</f>
        <v>4.6472305456594967</v>
      </c>
      <c r="M37" s="36">
        <f>+'M - Cuadro 5'!M42/'M - Cuadro 5'!M37*100-100</f>
        <v>0.44609257542502689</v>
      </c>
      <c r="N37" s="36">
        <f>+'M - Cuadro 5'!N42/'M - Cuadro 5'!N37*100-100</f>
        <v>6.1579770890324284</v>
      </c>
      <c r="O37" s="36">
        <f>+'M - Cuadro 5'!O42/'M - Cuadro 5'!O37*100-100</f>
        <v>6.650977626815461</v>
      </c>
      <c r="P37" s="37">
        <f>+'M - Cuadro 5'!P42/'M - Cuadro 5'!P37*100-100</f>
        <v>-1.8090899928419901</v>
      </c>
    </row>
    <row r="38" spans="2:16" x14ac:dyDescent="0.25">
      <c r="B38" s="57">
        <v>2015</v>
      </c>
      <c r="C38" s="58">
        <v>0</v>
      </c>
      <c r="D38" s="58">
        <f>+'M - Cuadro 5'!D43/'M - Cuadro 5'!D38*100-100</f>
        <v>2.0112678507705084</v>
      </c>
      <c r="E38" s="58">
        <f>+'M - Cuadro 5'!E43/'M - Cuadro 5'!E38*100-100</f>
        <v>2.5292231961784495</v>
      </c>
      <c r="F38" s="58">
        <f>+'M - Cuadro 5'!F43/'M - Cuadro 5'!F38*100-100</f>
        <v>6.9394608891746117</v>
      </c>
      <c r="G38" s="58">
        <f>+'M - Cuadro 5'!G43/'M - Cuadro 5'!G38*100-100</f>
        <v>-12.959327046551735</v>
      </c>
      <c r="H38" s="58">
        <f>+'M - Cuadro 5'!H43/'M - Cuadro 5'!H38*100-100</f>
        <v>2.7793262938382384</v>
      </c>
      <c r="I38" s="58">
        <f>+'M - Cuadro 5'!I43/'M - Cuadro 5'!I38*100-100</f>
        <v>-3.5788920204362995</v>
      </c>
      <c r="J38" s="58">
        <f>+'M - Cuadro 5'!J43/'M - Cuadro 5'!J38*100-100</f>
        <v>0.16530750827443796</v>
      </c>
      <c r="K38" s="58">
        <f>+'M - Cuadro 5'!K43/'M - Cuadro 5'!K38*100-100</f>
        <v>-14.978454342192265</v>
      </c>
      <c r="L38" s="58">
        <f>+'M - Cuadro 5'!L43/'M - Cuadro 5'!L38*100-100</f>
        <v>13.509943803675938</v>
      </c>
      <c r="M38" s="58">
        <f>+'M - Cuadro 5'!M43/'M - Cuadro 5'!M38*100-100</f>
        <v>7.5883190623803074</v>
      </c>
      <c r="N38" s="58">
        <f>+'M - Cuadro 5'!N43/'M - Cuadro 5'!N38*100-100</f>
        <v>16.289075390169899</v>
      </c>
      <c r="O38" s="58">
        <f>+'M - Cuadro 5'!O43/'M - Cuadro 5'!O38*100-100</f>
        <v>4.0006834893558079</v>
      </c>
      <c r="P38" s="59">
        <f>+'M - Cuadro 5'!P43/'M - Cuadro 5'!P38*100-100</f>
        <v>1.2618530389380425</v>
      </c>
    </row>
    <row r="39" spans="2:16" x14ac:dyDescent="0.25">
      <c r="B39" s="49" t="s">
        <v>20</v>
      </c>
      <c r="C39" s="50">
        <v>0</v>
      </c>
      <c r="D39" s="50">
        <f>+'M - Cuadro 5'!D44/'M - Cuadro 5'!D39*100-100</f>
        <v>-0.52888999159431194</v>
      </c>
      <c r="E39" s="50">
        <f>+'M - Cuadro 5'!E44/'M - Cuadro 5'!E39*100-100</f>
        <v>3.3138396108145258</v>
      </c>
      <c r="F39" s="50">
        <f>+'M - Cuadro 5'!F44/'M - Cuadro 5'!F39*100-100</f>
        <v>2.2694396813425186</v>
      </c>
      <c r="G39" s="50">
        <f>+'M - Cuadro 5'!G44/'M - Cuadro 5'!G39*100-100</f>
        <v>-8.1142189045317821</v>
      </c>
      <c r="H39" s="50">
        <f>+'M - Cuadro 5'!H44/'M - Cuadro 5'!H39*100-100</f>
        <v>0.8701035823546448</v>
      </c>
      <c r="I39" s="50">
        <f>+'M - Cuadro 5'!I44/'M - Cuadro 5'!I39*100-100</f>
        <v>3.961559469945712</v>
      </c>
      <c r="J39" s="50">
        <f>+'M - Cuadro 5'!J44/'M - Cuadro 5'!J39*100-100</f>
        <v>-0.32861781065257389</v>
      </c>
      <c r="K39" s="50">
        <f>+'M - Cuadro 5'!K44/'M - Cuadro 5'!K39*100-100</f>
        <v>-37.613453170466371</v>
      </c>
      <c r="L39" s="50">
        <f>+'M - Cuadro 5'!L44/'M - Cuadro 5'!L39*100-100</f>
        <v>9.3463679967697999E-2</v>
      </c>
      <c r="M39" s="50">
        <f>+'M - Cuadro 5'!M44/'M - Cuadro 5'!M39*100-100</f>
        <v>7.7879389172597797</v>
      </c>
      <c r="N39" s="50">
        <f>+'M - Cuadro 5'!N44/'M - Cuadro 5'!N39*100-100</f>
        <v>15.179085680932729</v>
      </c>
      <c r="O39" s="50">
        <f>+'M - Cuadro 5'!O44/'M - Cuadro 5'!O39*100-100</f>
        <v>1.2093173597104396</v>
      </c>
      <c r="P39" s="51">
        <f>+'M - Cuadro 5'!P44/'M - Cuadro 5'!P39*100-100</f>
        <v>-0.79745280079146141</v>
      </c>
    </row>
    <row r="40" spans="2:16" x14ac:dyDescent="0.25">
      <c r="B40" s="49" t="s">
        <v>21</v>
      </c>
      <c r="C40" s="50">
        <v>0</v>
      </c>
      <c r="D40" s="50">
        <f>+'M - Cuadro 5'!D45/'M - Cuadro 5'!D40*100-100</f>
        <v>4.8208308459419413</v>
      </c>
      <c r="E40" s="50">
        <f>+'M - Cuadro 5'!E45/'M - Cuadro 5'!E40*100-100</f>
        <v>2.1617732388430397</v>
      </c>
      <c r="F40" s="50">
        <f>+'M - Cuadro 5'!F45/'M - Cuadro 5'!F40*100-100</f>
        <v>5.7553748497165742</v>
      </c>
      <c r="G40" s="50">
        <f>+'M - Cuadro 5'!G45/'M - Cuadro 5'!G40*100-100</f>
        <v>-24.818680497088337</v>
      </c>
      <c r="H40" s="50">
        <f>+'M - Cuadro 5'!H45/'M - Cuadro 5'!H40*100-100</f>
        <v>3.7974799135878072</v>
      </c>
      <c r="I40" s="50">
        <f>+'M - Cuadro 5'!I45/'M - Cuadro 5'!I40*100-100</f>
        <v>-3.0478747207750843</v>
      </c>
      <c r="J40" s="50">
        <f>+'M - Cuadro 5'!J45/'M - Cuadro 5'!J40*100-100</f>
        <v>-7.554055841863601</v>
      </c>
      <c r="K40" s="50">
        <f>+'M - Cuadro 5'!K45/'M - Cuadro 5'!K40*100-100</f>
        <v>-8.2591140942046337</v>
      </c>
      <c r="L40" s="50">
        <f>+'M - Cuadro 5'!L45/'M - Cuadro 5'!L40*100-100</f>
        <v>8.0443201097385924</v>
      </c>
      <c r="M40" s="50">
        <f>+'M - Cuadro 5'!M45/'M - Cuadro 5'!M40*100-100</f>
        <v>-3.3459266204452263</v>
      </c>
      <c r="N40" s="50">
        <f>+'M - Cuadro 5'!N45/'M - Cuadro 5'!N40*100-100</f>
        <v>17.586321821686397</v>
      </c>
      <c r="O40" s="50">
        <f>+'M - Cuadro 5'!O45/'M - Cuadro 5'!O40*100-100</f>
        <v>-2.9276444918877758</v>
      </c>
      <c r="P40" s="51">
        <f>+'M - Cuadro 5'!P45/'M - Cuadro 5'!P40*100-100</f>
        <v>0.27981050990995016</v>
      </c>
    </row>
    <row r="41" spans="2:16" x14ac:dyDescent="0.25">
      <c r="B41" s="49" t="s">
        <v>22</v>
      </c>
      <c r="C41" s="50">
        <v>0</v>
      </c>
      <c r="D41" s="50">
        <f>+'M - Cuadro 5'!D46/'M - Cuadro 5'!D41*100-100</f>
        <v>5.8776264894601695</v>
      </c>
      <c r="E41" s="50">
        <f>+'M - Cuadro 5'!E46/'M - Cuadro 5'!E41*100-100</f>
        <v>2.6191014424377812</v>
      </c>
      <c r="F41" s="50">
        <f>+'M - Cuadro 5'!F46/'M - Cuadro 5'!F41*100-100</f>
        <v>6.2873990854488682</v>
      </c>
      <c r="G41" s="50">
        <f>+'M - Cuadro 5'!G46/'M - Cuadro 5'!G41*100-100</f>
        <v>-20.413029662678625</v>
      </c>
      <c r="H41" s="50">
        <f>+'M - Cuadro 5'!H46/'M - Cuadro 5'!H41*100-100</f>
        <v>4.6663769178223902</v>
      </c>
      <c r="I41" s="50">
        <f>+'M - Cuadro 5'!I46/'M - Cuadro 5'!I41*100-100</f>
        <v>-4.3956537190268534</v>
      </c>
      <c r="J41" s="50">
        <f>+'M - Cuadro 5'!J46/'M - Cuadro 5'!J41*100-100</f>
        <v>7.6955866140466185</v>
      </c>
      <c r="K41" s="50">
        <f>+'M - Cuadro 5'!K46/'M - Cuadro 5'!K41*100-100</f>
        <v>-0.48031363038883512</v>
      </c>
      <c r="L41" s="50">
        <f>+'M - Cuadro 5'!L46/'M - Cuadro 5'!L41*100-100</f>
        <v>-3.5560986161365236</v>
      </c>
      <c r="M41" s="50">
        <f>+'M - Cuadro 5'!M46/'M - Cuadro 5'!M41*100-100</f>
        <v>-4.4345337160400362</v>
      </c>
      <c r="N41" s="50">
        <f>+'M - Cuadro 5'!N46/'M - Cuadro 5'!N41*100-100</f>
        <v>9.6457694074414206</v>
      </c>
      <c r="O41" s="50">
        <f>+'M - Cuadro 5'!O46/'M - Cuadro 5'!O41*100-100</f>
        <v>5.5974381662249755</v>
      </c>
      <c r="P41" s="51">
        <f>+'M - Cuadro 5'!P46/'M - Cuadro 5'!P41*100-100</f>
        <v>1.2932853996599647</v>
      </c>
    </row>
    <row r="42" spans="2:16" x14ac:dyDescent="0.25">
      <c r="B42" s="49" t="s">
        <v>23</v>
      </c>
      <c r="C42" s="50">
        <v>0</v>
      </c>
      <c r="D42" s="50">
        <f>+'M - Cuadro 5'!D47/'M - Cuadro 5'!D42*100-100</f>
        <v>-2.0195095603392019</v>
      </c>
      <c r="E42" s="50">
        <f>+'M - Cuadro 5'!E47/'M - Cuadro 5'!E42*100-100</f>
        <v>2.1339293166596178</v>
      </c>
      <c r="F42" s="50">
        <f>+'M - Cuadro 5'!F47/'M - Cuadro 5'!F42*100-100</f>
        <v>12.787669417574392</v>
      </c>
      <c r="G42" s="50">
        <f>+'M - Cuadro 5'!G47/'M - Cuadro 5'!G42*100-100</f>
        <v>9.6894546863461244</v>
      </c>
      <c r="H42" s="50">
        <f>+'M - Cuadro 5'!H47/'M - Cuadro 5'!H42*100-100</f>
        <v>1.6746438408934665</v>
      </c>
      <c r="I42" s="50">
        <f>+'M - Cuadro 5'!I47/'M - Cuadro 5'!I42*100-100</f>
        <v>-9.2805147931815668</v>
      </c>
      <c r="J42" s="50">
        <f>+'M - Cuadro 5'!J47/'M - Cuadro 5'!J42*100-100</f>
        <v>1.562086408987156</v>
      </c>
      <c r="K42" s="50">
        <f>+'M - Cuadro 5'!K47/'M - Cuadro 5'!K42*100-100</f>
        <v>-3.3334118923206972</v>
      </c>
      <c r="L42" s="50">
        <f>+'M - Cuadro 5'!L47/'M - Cuadro 5'!L42*100-100</f>
        <v>48.204225286718554</v>
      </c>
      <c r="M42" s="50">
        <f>+'M - Cuadro 5'!M47/'M - Cuadro 5'!M42*100-100</f>
        <v>29.526488629480752</v>
      </c>
      <c r="N42" s="50">
        <f>+'M - Cuadro 5'!N47/'M - Cuadro 5'!N42*100-100</f>
        <v>23.891266689059364</v>
      </c>
      <c r="O42" s="50">
        <f>+'M - Cuadro 5'!O47/'M - Cuadro 5'!O42*100-100</f>
        <v>10.489060924547218</v>
      </c>
      <c r="P42" s="51">
        <f>+'M - Cuadro 5'!P47/'M - Cuadro 5'!P42*100-100</f>
        <v>3.995410309206207</v>
      </c>
    </row>
    <row r="43" spans="2:16" x14ac:dyDescent="0.25">
      <c r="B43" s="38">
        <v>2016</v>
      </c>
      <c r="C43" s="39">
        <v>0</v>
      </c>
      <c r="D43" s="39">
        <f>+'M - Cuadro 5'!D48/'M - Cuadro 5'!D43*100-100</f>
        <v>1.8022262779528546</v>
      </c>
      <c r="E43" s="39">
        <f>+'M - Cuadro 5'!E48/'M - Cuadro 5'!E43*100-100</f>
        <v>4.3796774871739217</v>
      </c>
      <c r="F43" s="39">
        <f>+'M - Cuadro 5'!F48/'M - Cuadro 5'!F43*100-100</f>
        <v>10.548381364621434</v>
      </c>
      <c r="G43" s="39">
        <f>+'M - Cuadro 5'!G48/'M - Cuadro 5'!G43*100-100</f>
        <v>-16.922527309294267</v>
      </c>
      <c r="H43" s="39">
        <f>+'M - Cuadro 5'!H48/'M - Cuadro 5'!H43*100-100</f>
        <v>3.8229764782866482</v>
      </c>
      <c r="I43" s="39">
        <f>+'M - Cuadro 5'!I48/'M - Cuadro 5'!I43*100-100</f>
        <v>-4.3065892398573169E-2</v>
      </c>
      <c r="J43" s="39">
        <f>+'M - Cuadro 5'!J48/'M - Cuadro 5'!J43*100-100</f>
        <v>-5.8981906539965792</v>
      </c>
      <c r="K43" s="39">
        <f>+'M - Cuadro 5'!K48/'M - Cuadro 5'!K43*100-100</f>
        <v>5.8289282074439228</v>
      </c>
      <c r="L43" s="39">
        <f>+'M - Cuadro 5'!L48/'M - Cuadro 5'!L43*100-100</f>
        <v>11.319333509730171</v>
      </c>
      <c r="M43" s="39">
        <f>+'M - Cuadro 5'!M48/'M - Cuadro 5'!M43*100-100</f>
        <v>1.0878361998307469</v>
      </c>
      <c r="N43" s="39">
        <f>+'M - Cuadro 5'!N48/'M - Cuadro 5'!N43*100-100</f>
        <v>-23.127639423317163</v>
      </c>
      <c r="O43" s="39">
        <f>+'M - Cuadro 5'!O48/'M - Cuadro 5'!O43*100-100</f>
        <v>-3.6227012838951822</v>
      </c>
      <c r="P43" s="40">
        <f>+'M - Cuadro 5'!P48/'M - Cuadro 5'!P43*100-100</f>
        <v>0.94898618014660485</v>
      </c>
    </row>
    <row r="44" spans="2:16" x14ac:dyDescent="0.25">
      <c r="B44" s="35" t="s">
        <v>20</v>
      </c>
      <c r="C44" s="36">
        <v>0</v>
      </c>
      <c r="D44" s="36">
        <f>+'M - Cuadro 5'!D49/'M - Cuadro 5'!D44*100-100</f>
        <v>4.5920012385758326</v>
      </c>
      <c r="E44" s="36">
        <f>+'M - Cuadro 5'!E49/'M - Cuadro 5'!E44*100-100</f>
        <v>1.4542594090465997</v>
      </c>
      <c r="F44" s="36">
        <f>+'M - Cuadro 5'!F49/'M - Cuadro 5'!F44*100-100</f>
        <v>17.339200492892573</v>
      </c>
      <c r="G44" s="36">
        <f>+'M - Cuadro 5'!G49/'M - Cuadro 5'!G44*100-100</f>
        <v>-44.414966078686327</v>
      </c>
      <c r="H44" s="36">
        <f>+'M - Cuadro 5'!H49/'M - Cuadro 5'!H44*100-100</f>
        <v>5.2091877690497768</v>
      </c>
      <c r="I44" s="36">
        <f>+'M - Cuadro 5'!I49/'M - Cuadro 5'!I44*100-100</f>
        <v>9.4079292784851702</v>
      </c>
      <c r="J44" s="36">
        <f>+'M - Cuadro 5'!J49/'M - Cuadro 5'!J44*100-100</f>
        <v>-1.3349059868798321</v>
      </c>
      <c r="K44" s="36">
        <f>+'M - Cuadro 5'!K49/'M - Cuadro 5'!K44*100-100</f>
        <v>10.632168830732084</v>
      </c>
      <c r="L44" s="36">
        <f>+'M - Cuadro 5'!L49/'M - Cuadro 5'!L44*100-100</f>
        <v>36.169684154412892</v>
      </c>
      <c r="M44" s="36">
        <f>+'M - Cuadro 5'!M49/'M - Cuadro 5'!M44*100-100</f>
        <v>-0.21647886270478978</v>
      </c>
      <c r="N44" s="36">
        <f>+'M - Cuadro 5'!N49/'M - Cuadro 5'!N44*100-100</f>
        <v>-27.327587257340809</v>
      </c>
      <c r="O44" s="36">
        <f>+'M - Cuadro 5'!O49/'M - Cuadro 5'!O44*100-100</f>
        <v>-4.2133975331350939</v>
      </c>
      <c r="P44" s="37">
        <f>+'M - Cuadro 5'!P49/'M - Cuadro 5'!P44*100-100</f>
        <v>5.0057889955275243</v>
      </c>
    </row>
    <row r="45" spans="2:16" x14ac:dyDescent="0.25">
      <c r="B45" s="35" t="s">
        <v>21</v>
      </c>
      <c r="C45" s="36">
        <v>0</v>
      </c>
      <c r="D45" s="36">
        <f>+'M - Cuadro 5'!D50/'M - Cuadro 5'!D45*100-100</f>
        <v>-1.0361964807053141</v>
      </c>
      <c r="E45" s="36">
        <f>+'M - Cuadro 5'!E50/'M - Cuadro 5'!E45*100-100</f>
        <v>4.4119329560111709</v>
      </c>
      <c r="F45" s="36">
        <f>+'M - Cuadro 5'!F50/'M - Cuadro 5'!F45*100-100</f>
        <v>13.173468629669443</v>
      </c>
      <c r="G45" s="36">
        <f>+'M - Cuadro 5'!G50/'M - Cuadro 5'!G45*100-100</f>
        <v>-34.28327119224447</v>
      </c>
      <c r="H45" s="36">
        <f>+'M - Cuadro 5'!H50/'M - Cuadro 5'!H45*100-100</f>
        <v>2.4842697323116596</v>
      </c>
      <c r="I45" s="36">
        <f>+'M - Cuadro 5'!I50/'M - Cuadro 5'!I45*100-100</f>
        <v>-3.6831884496893252</v>
      </c>
      <c r="J45" s="36">
        <f>+'M - Cuadro 5'!J50/'M - Cuadro 5'!J45*100-100</f>
        <v>-10.543060045805248</v>
      </c>
      <c r="K45" s="36">
        <f>+'M - Cuadro 5'!K50/'M - Cuadro 5'!K45*100-100</f>
        <v>5.3831111355331842</v>
      </c>
      <c r="L45" s="36">
        <f>+'M - Cuadro 5'!L50/'M - Cuadro 5'!L45*100-100</f>
        <v>5.6036208196911019</v>
      </c>
      <c r="M45" s="36">
        <f>+'M - Cuadro 5'!M50/'M - Cuadro 5'!M45*100-100</f>
        <v>6.3294898225230156</v>
      </c>
      <c r="N45" s="36">
        <f>+'M - Cuadro 5'!N50/'M - Cuadro 5'!N45*100-100</f>
        <v>-30.584247635447923</v>
      </c>
      <c r="O45" s="36">
        <f>+'M - Cuadro 5'!O50/'M - Cuadro 5'!O45*100-100</f>
        <v>-6.4619202828777134</v>
      </c>
      <c r="P45" s="37">
        <f>+'M - Cuadro 5'!P50/'M - Cuadro 5'!P45*100-100</f>
        <v>-1.2613979763110876</v>
      </c>
    </row>
    <row r="46" spans="2:16" x14ac:dyDescent="0.25">
      <c r="B46" s="35" t="s">
        <v>22</v>
      </c>
      <c r="C46" s="36">
        <v>0</v>
      </c>
      <c r="D46" s="36">
        <f>+'M - Cuadro 5'!D51/'M - Cuadro 5'!D46*100-100</f>
        <v>0.68868353630473678</v>
      </c>
      <c r="E46" s="36">
        <f>+'M - Cuadro 5'!E51/'M - Cuadro 5'!E46*100-100</f>
        <v>5.0660448758218735</v>
      </c>
      <c r="F46" s="36">
        <f>+'M - Cuadro 5'!F51/'M - Cuadro 5'!F46*100-100</f>
        <v>4.9567938907600535</v>
      </c>
      <c r="G46" s="36">
        <f>+'M - Cuadro 5'!G51/'M - Cuadro 5'!G46*100-100</f>
        <v>-30.008828670848473</v>
      </c>
      <c r="H46" s="36">
        <f>+'M - Cuadro 5'!H51/'M - Cuadro 5'!H46*100-100</f>
        <v>2.3245827347310808</v>
      </c>
      <c r="I46" s="36">
        <f>+'M - Cuadro 5'!I51/'M - Cuadro 5'!I46*100-100</f>
        <v>-6.8866184883482902</v>
      </c>
      <c r="J46" s="36">
        <f>+'M - Cuadro 5'!J51/'M - Cuadro 5'!J46*100-100</f>
        <v>-16.668736563954312</v>
      </c>
      <c r="K46" s="36">
        <f>+'M - Cuadro 5'!K51/'M - Cuadro 5'!K46*100-100</f>
        <v>4.8150291838678072</v>
      </c>
      <c r="L46" s="36">
        <f>+'M - Cuadro 5'!L51/'M - Cuadro 5'!L46*100-100</f>
        <v>22.778912373743339</v>
      </c>
      <c r="M46" s="36">
        <f>+'M - Cuadro 5'!M51/'M - Cuadro 5'!M46*100-100</f>
        <v>8.7329418827892766</v>
      </c>
      <c r="N46" s="36">
        <f>+'M - Cuadro 5'!N51/'M - Cuadro 5'!N46*100-100</f>
        <v>-24.114629128486754</v>
      </c>
      <c r="O46" s="36">
        <f>+'M - Cuadro 5'!O51/'M - Cuadro 5'!O46*100-100</f>
        <v>-7.2681973000565563</v>
      </c>
      <c r="P46" s="37">
        <f>+'M - Cuadro 5'!P51/'M - Cuadro 5'!P46*100-100</f>
        <v>-1.4937218059812807</v>
      </c>
    </row>
    <row r="47" spans="2:16" x14ac:dyDescent="0.25">
      <c r="B47" s="35" t="s">
        <v>23</v>
      </c>
      <c r="C47" s="36">
        <v>0</v>
      </c>
      <c r="D47" s="36">
        <f>+'M - Cuadro 5'!D52/'M - Cuadro 5'!D47*100-100</f>
        <v>3.2584290583430828</v>
      </c>
      <c r="E47" s="36">
        <f>+'M - Cuadro 5'!E52/'M - Cuadro 5'!E47*100-100</f>
        <v>6.127988156307552</v>
      </c>
      <c r="F47" s="36">
        <f>+'M - Cuadro 5'!F52/'M - Cuadro 5'!F47*100-100</f>
        <v>8.2458226576319902</v>
      </c>
      <c r="G47" s="36">
        <f>+'M - Cuadro 5'!G52/'M - Cuadro 5'!G47*100-100</f>
        <v>44.924168485295894</v>
      </c>
      <c r="H47" s="36">
        <f>+'M - Cuadro 5'!H52/'M - Cuadro 5'!H47*100-100</f>
        <v>5.3852777026299776</v>
      </c>
      <c r="I47" s="36">
        <f>+'M - Cuadro 5'!I52/'M - Cuadro 5'!I47*100-100</f>
        <v>2.5065894533691875</v>
      </c>
      <c r="J47" s="36">
        <f>+'M - Cuadro 5'!J52/'M - Cuadro 5'!J47*100-100</f>
        <v>6.5924674743469041</v>
      </c>
      <c r="K47" s="36">
        <f>+'M - Cuadro 5'!K52/'M - Cuadro 5'!K47*100-100</f>
        <v>2.8677572267992417</v>
      </c>
      <c r="L47" s="36">
        <f>+'M - Cuadro 5'!L52/'M - Cuadro 5'!L47*100-100</f>
        <v>-7.0912267101836903</v>
      </c>
      <c r="M47" s="36">
        <f>+'M - Cuadro 5'!M52/'M - Cuadro 5'!M47*100-100</f>
        <v>-7.2393505246491259</v>
      </c>
      <c r="N47" s="36">
        <f>+'M - Cuadro 5'!N52/'M - Cuadro 5'!N47*100-100</f>
        <v>-8.9017196764524726</v>
      </c>
      <c r="O47" s="36">
        <f>+'M - Cuadro 5'!O52/'M - Cuadro 5'!O47*100-100</f>
        <v>1.7547603457535672</v>
      </c>
      <c r="P47" s="37">
        <f>+'M - Cuadro 5'!P52/'M - Cuadro 5'!P47*100-100</f>
        <v>1.9371792920230604</v>
      </c>
    </row>
    <row r="48" spans="2:16" x14ac:dyDescent="0.25">
      <c r="B48" s="57">
        <v>2017</v>
      </c>
      <c r="C48" s="58">
        <v>0</v>
      </c>
      <c r="D48" s="58">
        <f>+'M - Cuadro 5'!D53/'M - Cuadro 5'!D48*100-100</f>
        <v>4.1261423940029971</v>
      </c>
      <c r="E48" s="58">
        <f>+'M - Cuadro 5'!E53/'M - Cuadro 5'!E48*100-100</f>
        <v>3.2628508571897328</v>
      </c>
      <c r="F48" s="58">
        <f>+'M - Cuadro 5'!F53/'M - Cuadro 5'!F48*100-100</f>
        <v>-2.9916352667237192</v>
      </c>
      <c r="G48" s="58">
        <f>+'M - Cuadro 5'!G53/'M - Cuadro 5'!G48*100-100</f>
        <v>-14.850833843236458</v>
      </c>
      <c r="H48" s="58">
        <f>+'M - Cuadro 5'!H53/'M - Cuadro 5'!H48*100-100</f>
        <v>2.4263956185604911</v>
      </c>
      <c r="I48" s="58">
        <f>+'M - Cuadro 5'!I53/'M - Cuadro 5'!I48*100-100</f>
        <v>2.7679600429409135</v>
      </c>
      <c r="J48" s="58">
        <f>+'M - Cuadro 5'!J53/'M - Cuadro 5'!J48*100-100</f>
        <v>14.471511380562958</v>
      </c>
      <c r="K48" s="58">
        <f>+'M - Cuadro 5'!K53/'M - Cuadro 5'!K48*100-100</f>
        <v>20.884907613422172</v>
      </c>
      <c r="L48" s="58">
        <f>+'M - Cuadro 5'!L53/'M - Cuadro 5'!L48*100-100</f>
        <v>14.380153182412499</v>
      </c>
      <c r="M48" s="58">
        <f>+'M - Cuadro 5'!M53/'M - Cuadro 5'!M48*100-100</f>
        <v>-0.28804288833839564</v>
      </c>
      <c r="N48" s="58">
        <f>+'M - Cuadro 5'!N53/'M - Cuadro 5'!N48*100-100</f>
        <v>-29.870543790705881</v>
      </c>
      <c r="O48" s="58">
        <f>+'M - Cuadro 5'!O53/'M - Cuadro 5'!O48*100-100</f>
        <v>-1.1529262177810153</v>
      </c>
      <c r="P48" s="59">
        <f>+'M - Cuadro 5'!P53/'M - Cuadro 5'!P48*100-100</f>
        <v>3.6581498410636328</v>
      </c>
    </row>
    <row r="49" spans="2:16" x14ac:dyDescent="0.25">
      <c r="B49" s="49" t="s">
        <v>20</v>
      </c>
      <c r="C49" s="50">
        <v>0</v>
      </c>
      <c r="D49" s="50">
        <f>+'M - Cuadro 5'!D54/'M - Cuadro 5'!D49*100-100</f>
        <v>5.8802300844976116</v>
      </c>
      <c r="E49" s="50">
        <f>+'M - Cuadro 5'!E54/'M - Cuadro 5'!E49*100-100</f>
        <v>6.5630584079933385</v>
      </c>
      <c r="F49" s="50">
        <f>+'M - Cuadro 5'!F54/'M - Cuadro 5'!F49*100-100</f>
        <v>-1.6739827586025768</v>
      </c>
      <c r="G49" s="50">
        <f>+'M - Cuadro 5'!G54/'M - Cuadro 5'!G49*100-100</f>
        <v>76.617781713925467</v>
      </c>
      <c r="H49" s="50">
        <f>+'M - Cuadro 5'!H54/'M - Cuadro 5'!H49*100-100</f>
        <v>5.1371590243088292</v>
      </c>
      <c r="I49" s="50">
        <f>+'M - Cuadro 5'!I54/'M - Cuadro 5'!I49*100-100</f>
        <v>0.20699341193557075</v>
      </c>
      <c r="J49" s="50">
        <f>+'M - Cuadro 5'!J54/'M - Cuadro 5'!J49*100-100</f>
        <v>10.667922549210658</v>
      </c>
      <c r="K49" s="50">
        <f>+'M - Cuadro 5'!K54/'M - Cuadro 5'!K49*100-100</f>
        <v>14.162848377019486</v>
      </c>
      <c r="L49" s="50">
        <f>+'M - Cuadro 5'!L54/'M - Cuadro 5'!L49*100-100</f>
        <v>-3.1466414592712795</v>
      </c>
      <c r="M49" s="50">
        <f>+'M - Cuadro 5'!M54/'M - Cuadro 5'!M49*100-100</f>
        <v>6.9703111575517624</v>
      </c>
      <c r="N49" s="50">
        <f>+'M - Cuadro 5'!N54/'M - Cuadro 5'!N49*100-100</f>
        <v>-36.77271113682621</v>
      </c>
      <c r="O49" s="50">
        <f>+'M - Cuadro 5'!O54/'M - Cuadro 5'!O49*100-100</f>
        <v>-2.2371967268062747</v>
      </c>
      <c r="P49" s="51">
        <f>+'M - Cuadro 5'!P54/'M - Cuadro 5'!P49*100-100</f>
        <v>2.8963983873627512</v>
      </c>
    </row>
    <row r="50" spans="2:16" x14ac:dyDescent="0.25">
      <c r="B50" s="49" t="s">
        <v>21</v>
      </c>
      <c r="C50" s="50">
        <v>0</v>
      </c>
      <c r="D50" s="50">
        <f>+'M - Cuadro 5'!D55/'M - Cuadro 5'!D50*100-100</f>
        <v>1.2232041235306923</v>
      </c>
      <c r="E50" s="50">
        <f>+'M - Cuadro 5'!E55/'M - Cuadro 5'!E50*100-100</f>
        <v>1.9081909140903548</v>
      </c>
      <c r="F50" s="50">
        <f>+'M - Cuadro 5'!F55/'M - Cuadro 5'!F50*100-100</f>
        <v>-3.5537012542818758</v>
      </c>
      <c r="G50" s="50">
        <f>+'M - Cuadro 5'!G55/'M - Cuadro 5'!G50*100-100</f>
        <v>38.942141278589872</v>
      </c>
      <c r="H50" s="50">
        <f>+'M - Cuadro 5'!H55/'M - Cuadro 5'!H50*100-100</f>
        <v>0.79307020303203046</v>
      </c>
      <c r="I50" s="50">
        <f>+'M - Cuadro 5'!I55/'M - Cuadro 5'!I50*100-100</f>
        <v>4.6767197089308468</v>
      </c>
      <c r="J50" s="50">
        <f>+'M - Cuadro 5'!J55/'M - Cuadro 5'!J50*100-100</f>
        <v>12.564277370624239</v>
      </c>
      <c r="K50" s="50">
        <f>+'M - Cuadro 5'!K55/'M - Cuadro 5'!K50*100-100</f>
        <v>40.072481430258506</v>
      </c>
      <c r="L50" s="50">
        <f>+'M - Cuadro 5'!L55/'M - Cuadro 5'!L50*100-100</f>
        <v>29.747737367527463</v>
      </c>
      <c r="M50" s="50">
        <f>+'M - Cuadro 5'!M55/'M - Cuadro 5'!M50*100-100</f>
        <v>-7.31895901902395</v>
      </c>
      <c r="N50" s="50">
        <f>+'M - Cuadro 5'!N55/'M - Cuadro 5'!N50*100-100</f>
        <v>-46.664256899075362</v>
      </c>
      <c r="O50" s="50">
        <f>+'M - Cuadro 5'!O55/'M - Cuadro 5'!O50*100-100</f>
        <v>-0.45006265067762286</v>
      </c>
      <c r="P50" s="51">
        <f>+'M - Cuadro 5'!P55/'M - Cuadro 5'!P50*100-100</f>
        <v>3.9825529666104273</v>
      </c>
    </row>
    <row r="51" spans="2:16" x14ac:dyDescent="0.25">
      <c r="B51" s="49" t="s">
        <v>22</v>
      </c>
      <c r="C51" s="50">
        <v>0</v>
      </c>
      <c r="D51" s="50">
        <f>+'M - Cuadro 5'!D56/'M - Cuadro 5'!D51*100-100</f>
        <v>1.6377424007782082</v>
      </c>
      <c r="E51" s="50">
        <f>+'M - Cuadro 5'!E56/'M - Cuadro 5'!E51*100-100</f>
        <v>2.9210670390219775</v>
      </c>
      <c r="F51" s="50">
        <f>+'M - Cuadro 5'!F56/'M - Cuadro 5'!F51*100-100</f>
        <v>-3.6342019475939509</v>
      </c>
      <c r="G51" s="50">
        <f>+'M - Cuadro 5'!G56/'M - Cuadro 5'!G51*100-100</f>
        <v>5.8226962052305282</v>
      </c>
      <c r="H51" s="50">
        <f>+'M - Cuadro 5'!H56/'M - Cuadro 5'!H51*100-100</f>
        <v>1.0942349241515785</v>
      </c>
      <c r="I51" s="50">
        <f>+'M - Cuadro 5'!I56/'M - Cuadro 5'!I51*100-100</f>
        <v>0.24918434460276728</v>
      </c>
      <c r="J51" s="50">
        <f>+'M - Cuadro 5'!J56/'M - Cuadro 5'!J51*100-100</f>
        <v>16.569037481355835</v>
      </c>
      <c r="K51" s="50">
        <f>+'M - Cuadro 5'!K56/'M - Cuadro 5'!K51*100-100</f>
        <v>14.963316405939352</v>
      </c>
      <c r="L51" s="50">
        <f>+'M - Cuadro 5'!L56/'M - Cuadro 5'!L51*100-100</f>
        <v>15.305460203397985</v>
      </c>
      <c r="M51" s="50">
        <f>+'M - Cuadro 5'!M56/'M - Cuadro 5'!M51*100-100</f>
        <v>-5.299337842648626</v>
      </c>
      <c r="N51" s="50">
        <f>+'M - Cuadro 5'!N56/'M - Cuadro 5'!N51*100-100</f>
        <v>-33.004380000568304</v>
      </c>
      <c r="O51" s="50">
        <f>+'M - Cuadro 5'!O56/'M - Cuadro 5'!O51*100-100</f>
        <v>7.5640378511575079</v>
      </c>
      <c r="P51" s="51">
        <f>+'M - Cuadro 5'!P56/'M - Cuadro 5'!P51*100-100</f>
        <v>2.0958725881438056</v>
      </c>
    </row>
    <row r="52" spans="2:16" x14ac:dyDescent="0.25">
      <c r="B52" s="49" t="s">
        <v>23</v>
      </c>
      <c r="C52" s="50">
        <v>0</v>
      </c>
      <c r="D52" s="50">
        <f>+'M - Cuadro 5'!D57/'M - Cuadro 5'!D52*100-100</f>
        <v>7.7873167826738836</v>
      </c>
      <c r="E52" s="50">
        <f>+'M - Cuadro 5'!E57/'M - Cuadro 5'!E52*100-100</f>
        <v>2.1730508990828667</v>
      </c>
      <c r="F52" s="50">
        <f>+'M - Cuadro 5'!F57/'M - Cuadro 5'!F52*100-100</f>
        <v>-3.0010756822969853</v>
      </c>
      <c r="G52" s="50">
        <f>+'M - Cuadro 5'!G57/'M - Cuadro 5'!G52*100-100</f>
        <v>-88.88999991667292</v>
      </c>
      <c r="H52" s="50">
        <f>+'M - Cuadro 5'!H57/'M - Cuadro 5'!H52*100-100</f>
        <v>2.8835415948366574</v>
      </c>
      <c r="I52" s="50">
        <f>+'M - Cuadro 5'!I57/'M - Cuadro 5'!I52*100-100</f>
        <v>6.037101117866797</v>
      </c>
      <c r="J52" s="50">
        <f>+'M - Cuadro 5'!J57/'M - Cuadro 5'!J52*100-100</f>
        <v>17.437277638078115</v>
      </c>
      <c r="K52" s="50">
        <f>+'M - Cuadro 5'!K57/'M - Cuadro 5'!K52*100-100</f>
        <v>14.74595386694439</v>
      </c>
      <c r="L52" s="50">
        <f>+'M - Cuadro 5'!L57/'M - Cuadro 5'!L52*100-100</f>
        <v>16.455606330113653</v>
      </c>
      <c r="M52" s="50">
        <f>+'M - Cuadro 5'!M57/'M - Cuadro 5'!M52*100-100</f>
        <v>4.3021483666699396</v>
      </c>
      <c r="N52" s="50">
        <f>+'M - Cuadro 5'!N57/'M - Cuadro 5'!N52*100-100</f>
        <v>-6.4014604022453341</v>
      </c>
      <c r="O52" s="50">
        <f>+'M - Cuadro 5'!O57/'M - Cuadro 5'!O52*100-100</f>
        <v>-7.2799472089712651</v>
      </c>
      <c r="P52" s="51">
        <f>+'M - Cuadro 5'!P57/'M - Cuadro 5'!P52*100-100</f>
        <v>5.4926407082106294</v>
      </c>
    </row>
    <row r="53" spans="2:16" x14ac:dyDescent="0.25">
      <c r="B53" s="38">
        <v>2018</v>
      </c>
      <c r="C53" s="39">
        <v>0</v>
      </c>
      <c r="D53" s="39">
        <f>+'M - Cuadro 5'!D58/'M - Cuadro 5'!D53*100-100</f>
        <v>8.8148932515554606</v>
      </c>
      <c r="E53" s="39">
        <f>+'M - Cuadro 5'!E58/'M - Cuadro 5'!E53*100-100</f>
        <v>4.4399769340868716</v>
      </c>
      <c r="F53" s="39">
        <f>+'M - Cuadro 5'!F58/'M - Cuadro 5'!F53*100-100</f>
        <v>0.1073144789865097</v>
      </c>
      <c r="G53" s="39">
        <f>+'M - Cuadro 5'!G58/'M - Cuadro 5'!G53*100-100</f>
        <v>-1.0301660215193635</v>
      </c>
      <c r="H53" s="39">
        <f>+'M - Cuadro 5'!H58/'M - Cuadro 5'!H53*100-100</f>
        <v>5.9984521519549645</v>
      </c>
      <c r="I53" s="39">
        <f>+'M - Cuadro 5'!I58/'M - Cuadro 5'!I53*100-100</f>
        <v>4.1706603452820872</v>
      </c>
      <c r="J53" s="39">
        <f>+'M - Cuadro 5'!J58/'M - Cuadro 5'!J53*100-100</f>
        <v>3.6245013315347734</v>
      </c>
      <c r="K53" s="39">
        <f>+'M - Cuadro 5'!K58/'M - Cuadro 5'!K53*100-100</f>
        <v>7.1792481059193278</v>
      </c>
      <c r="L53" s="39">
        <f>+'M - Cuadro 5'!L58/'M - Cuadro 5'!L53*100-100</f>
        <v>7.5887686517460082</v>
      </c>
      <c r="M53" s="39">
        <f>+'M - Cuadro 5'!M58/'M - Cuadro 5'!M53*100-100</f>
        <v>3.1915576848670497</v>
      </c>
      <c r="N53" s="39">
        <f>+'M - Cuadro 5'!N58/'M - Cuadro 5'!N53*100-100</f>
        <v>74.755319402468899</v>
      </c>
      <c r="O53" s="39">
        <f>+'M - Cuadro 5'!O58/'M - Cuadro 5'!O53*100-100</f>
        <v>12.870827276338787</v>
      </c>
      <c r="P53" s="40">
        <f>+'M - Cuadro 5'!P58/'M - Cuadro 5'!P53*100-100</f>
        <v>7.0308328288737982</v>
      </c>
    </row>
    <row r="54" spans="2:16" x14ac:dyDescent="0.25">
      <c r="B54" s="35" t="s">
        <v>20</v>
      </c>
      <c r="C54" s="36">
        <v>0</v>
      </c>
      <c r="D54" s="36">
        <f>+'M - Cuadro 5'!D59/'M - Cuadro 5'!D54*100-100</f>
        <v>1.8946351470291205</v>
      </c>
      <c r="E54" s="36">
        <f>+'M - Cuadro 5'!E59/'M - Cuadro 5'!E54*100-100</f>
        <v>8.1965862733172088</v>
      </c>
      <c r="F54" s="36">
        <f>+'M - Cuadro 5'!F59/'M - Cuadro 5'!F54*100-100</f>
        <v>-1.6185499480365451</v>
      </c>
      <c r="G54" s="36">
        <f>+'M - Cuadro 5'!G59/'M - Cuadro 5'!G54*100-100</f>
        <v>-20.843213412543946</v>
      </c>
      <c r="H54" s="36">
        <f>+'M - Cuadro 5'!H59/'M - Cuadro 5'!H54*100-100</f>
        <v>2.7715674776030284</v>
      </c>
      <c r="I54" s="36">
        <f>+'M - Cuadro 5'!I59/'M - Cuadro 5'!I54*100-100</f>
        <v>7.8254907937707543</v>
      </c>
      <c r="J54" s="36">
        <f>+'M - Cuadro 5'!J59/'M - Cuadro 5'!J54*100-100</f>
        <v>1.899501487104942</v>
      </c>
      <c r="K54" s="36">
        <f>+'M - Cuadro 5'!K59/'M - Cuadro 5'!K54*100-100</f>
        <v>-2.1494437979911964</v>
      </c>
      <c r="L54" s="36">
        <f>+'M - Cuadro 5'!L59/'M - Cuadro 5'!L54*100-100</f>
        <v>23.815517028379844</v>
      </c>
      <c r="M54" s="36">
        <f>+'M - Cuadro 5'!M59/'M - Cuadro 5'!M54*100-100</f>
        <v>0.66363801194835048</v>
      </c>
      <c r="N54" s="36">
        <f>+'M - Cuadro 5'!N59/'M - Cuadro 5'!N54*100-100</f>
        <v>39.758006769951805</v>
      </c>
      <c r="O54" s="36">
        <f>+'M - Cuadro 5'!O59/'M - Cuadro 5'!O54*100-100</f>
        <v>29.874451246717172</v>
      </c>
      <c r="P54" s="37">
        <f>+'M - Cuadro 5'!P59/'M - Cuadro 5'!P54*100-100</f>
        <v>6.0456574231571523</v>
      </c>
    </row>
    <row r="55" spans="2:16" x14ac:dyDescent="0.25">
      <c r="B55" s="35" t="s">
        <v>21</v>
      </c>
      <c r="C55" s="36">
        <v>0</v>
      </c>
      <c r="D55" s="36">
        <f>+'M - Cuadro 5'!D60/'M - Cuadro 5'!D55*100-100</f>
        <v>16.879049789109629</v>
      </c>
      <c r="E55" s="36">
        <f>+'M - Cuadro 5'!E60/'M - Cuadro 5'!E55*100-100</f>
        <v>5.4575616433588721</v>
      </c>
      <c r="F55" s="36">
        <f>+'M - Cuadro 5'!F60/'M - Cuadro 5'!F55*100-100</f>
        <v>-1.8007511877992926</v>
      </c>
      <c r="G55" s="36">
        <f>+'M - Cuadro 5'!G60/'M - Cuadro 5'!G55*100-100</f>
        <v>-11.905012855523083</v>
      </c>
      <c r="H55" s="36">
        <f>+'M - Cuadro 5'!H60/'M - Cuadro 5'!H55*100-100</f>
        <v>10.078040757587118</v>
      </c>
      <c r="I55" s="36">
        <f>+'M - Cuadro 5'!I60/'M - Cuadro 5'!I55*100-100</f>
        <v>5.3359083846385715</v>
      </c>
      <c r="J55" s="36">
        <f>+'M - Cuadro 5'!J60/'M - Cuadro 5'!J55*100-100</f>
        <v>-5.3522001894502438</v>
      </c>
      <c r="K55" s="36">
        <f>+'M - Cuadro 5'!K60/'M - Cuadro 5'!K55*100-100</f>
        <v>-6.4927559854950516</v>
      </c>
      <c r="L55" s="36">
        <f>+'M - Cuadro 5'!L60/'M - Cuadro 5'!L55*100-100</f>
        <v>2.7928958048327956</v>
      </c>
      <c r="M55" s="36">
        <f>+'M - Cuadro 5'!M60/'M - Cuadro 5'!M55*100-100</f>
        <v>5.6753614038704399</v>
      </c>
      <c r="N55" s="36">
        <f>+'M - Cuadro 5'!N60/'M - Cuadro 5'!N55*100-100</f>
        <v>140.96473059817799</v>
      </c>
      <c r="O55" s="36">
        <f>+'M - Cuadro 5'!O60/'M - Cuadro 5'!O55*100-100</f>
        <v>24.491415401110842</v>
      </c>
      <c r="P55" s="37">
        <f>+'M - Cuadro 5'!P60/'M - Cuadro 5'!P55*100-100</f>
        <v>8.2520528184518724</v>
      </c>
    </row>
    <row r="56" spans="2:16" x14ac:dyDescent="0.25">
      <c r="B56" s="35" t="s">
        <v>22</v>
      </c>
      <c r="C56" s="36">
        <v>0</v>
      </c>
      <c r="D56" s="36">
        <f>+'M - Cuadro 5'!D61/'M - Cuadro 5'!D56*100-100</f>
        <v>9.712549944851375</v>
      </c>
      <c r="E56" s="36">
        <f>+'M - Cuadro 5'!E61/'M - Cuadro 5'!E56*100-100</f>
        <v>3.0387786478891314</v>
      </c>
      <c r="F56" s="36">
        <f>+'M - Cuadro 5'!F61/'M - Cuadro 5'!F56*100-100</f>
        <v>3.3939579459056972</v>
      </c>
      <c r="G56" s="36">
        <f>+'M - Cuadro 5'!G61/'M - Cuadro 5'!G56*100-100</f>
        <v>31.883688838370972</v>
      </c>
      <c r="H56" s="36">
        <f>+'M - Cuadro 5'!H61/'M - Cuadro 5'!H56*100-100</f>
        <v>6.8701060023152394</v>
      </c>
      <c r="I56" s="36">
        <f>+'M - Cuadro 5'!I61/'M - Cuadro 5'!I56*100-100</f>
        <v>2.9144934580750999</v>
      </c>
      <c r="J56" s="36">
        <f>+'M - Cuadro 5'!J61/'M - Cuadro 5'!J56*100-100</f>
        <v>6.6818034576669589</v>
      </c>
      <c r="K56" s="36">
        <f>+'M - Cuadro 5'!K61/'M - Cuadro 5'!K56*100-100</f>
        <v>20.31008508791416</v>
      </c>
      <c r="L56" s="36">
        <f>+'M - Cuadro 5'!L61/'M - Cuadro 5'!L56*100-100</f>
        <v>10.612006478287398</v>
      </c>
      <c r="M56" s="36">
        <f>+'M - Cuadro 5'!M61/'M - Cuadro 5'!M56*100-100</f>
        <v>7.8615514301945524</v>
      </c>
      <c r="N56" s="36">
        <f>+'M - Cuadro 5'!N61/'M - Cuadro 5'!N56*100-100</f>
        <v>79.509663315392373</v>
      </c>
      <c r="O56" s="36">
        <f>+'M - Cuadro 5'!O61/'M - Cuadro 5'!O56*100-100</f>
        <v>6.1562492016956583</v>
      </c>
      <c r="P56" s="37">
        <f>+'M - Cuadro 5'!P61/'M - Cuadro 5'!P56*100-100</f>
        <v>8.4785825134110269</v>
      </c>
    </row>
    <row r="57" spans="2:16" x14ac:dyDescent="0.25">
      <c r="B57" s="35" t="s">
        <v>23</v>
      </c>
      <c r="C57" s="36">
        <v>0</v>
      </c>
      <c r="D57" s="36">
        <f>+'M - Cuadro 5'!D62/'M - Cuadro 5'!D57*100-100</f>
        <v>6.9402486874135576</v>
      </c>
      <c r="E57" s="36">
        <f>+'M - Cuadro 5'!E62/'M - Cuadro 5'!E57*100-100</f>
        <v>1.750171910872794</v>
      </c>
      <c r="F57" s="36">
        <f>+'M - Cuadro 5'!F62/'M - Cuadro 5'!F57*100-100</f>
        <v>0.31158495672525532</v>
      </c>
      <c r="G57" s="36">
        <f>+'M - Cuadro 5'!G62/'M - Cuadro 5'!G57*100-100</f>
        <v>31.603915097877433</v>
      </c>
      <c r="H57" s="36">
        <f>+'M - Cuadro 5'!H62/'M - Cuadro 5'!H57*100-100</f>
        <v>4.3182907809035953</v>
      </c>
      <c r="I57" s="36">
        <f>+'M - Cuadro 5'!I62/'M - Cuadro 5'!I57*100-100</f>
        <v>0.88963152201522178</v>
      </c>
      <c r="J57" s="36">
        <f>+'M - Cuadro 5'!J62/'M - Cuadro 5'!J57*100-100</f>
        <v>9.7765106553598002</v>
      </c>
      <c r="K57" s="36">
        <f>+'M - Cuadro 5'!K62/'M - Cuadro 5'!K57*100-100</f>
        <v>19.452187665059199</v>
      </c>
      <c r="L57" s="36">
        <f>+'M - Cuadro 5'!L62/'M - Cuadro 5'!L57*100-100</f>
        <v>-2.5386630870725782</v>
      </c>
      <c r="M57" s="36">
        <f>+'M - Cuadro 5'!M62/'M - Cuadro 5'!M57*100-100</f>
        <v>-0.27722841882675198</v>
      </c>
      <c r="N57" s="36">
        <f>+'M - Cuadro 5'!N62/'M - Cuadro 5'!N57*100-100</f>
        <v>60.07044933110808</v>
      </c>
      <c r="O57" s="36">
        <f>+'M - Cuadro 5'!O62/'M - Cuadro 5'!O57*100-100</f>
        <v>-0.64561408379204011</v>
      </c>
      <c r="P57" s="37">
        <f>+'M - Cuadro 5'!P62/'M - Cuadro 5'!P57*100-100</f>
        <v>5.4753111683801308</v>
      </c>
    </row>
    <row r="58" spans="2:16" x14ac:dyDescent="0.25">
      <c r="B58" s="57">
        <v>2019</v>
      </c>
      <c r="C58" s="58">
        <v>0</v>
      </c>
      <c r="D58" s="58">
        <f>+'M - Cuadro 5'!D63/'M - Cuadro 5'!D58*100-100</f>
        <v>7.8932637096812215</v>
      </c>
      <c r="E58" s="58">
        <f>+'M - Cuadro 5'!E63/'M - Cuadro 5'!E58*100-100</f>
        <v>4.1859596508862467</v>
      </c>
      <c r="F58" s="58">
        <f>+'M - Cuadro 5'!F63/'M - Cuadro 5'!F58*100-100</f>
        <v>4.9253837620597096</v>
      </c>
      <c r="G58" s="58">
        <f>+'M - Cuadro 5'!G63/'M - Cuadro 5'!G58*100-100</f>
        <v>2.1288805790555188</v>
      </c>
      <c r="H58" s="58">
        <f>+'M - Cuadro 5'!H63/'M - Cuadro 5'!H58*100-100</f>
        <v>6.3314417976864803</v>
      </c>
      <c r="I58" s="58">
        <f>+'M - Cuadro 5'!I63/'M - Cuadro 5'!I58*100-100</f>
        <v>0.89743023220624707</v>
      </c>
      <c r="J58" s="58">
        <f>+'M - Cuadro 5'!J63/'M - Cuadro 5'!J58*100-100</f>
        <v>0.45191238761239561</v>
      </c>
      <c r="K58" s="58">
        <f>+'M - Cuadro 5'!K63/'M - Cuadro 5'!K58*100-100</f>
        <v>-7.2590319603991134</v>
      </c>
      <c r="L58" s="58">
        <f>+'M - Cuadro 5'!L63/'M - Cuadro 5'!L58*100-100</f>
        <v>15.397895300924105</v>
      </c>
      <c r="M58" s="58">
        <f>+'M - Cuadro 5'!M63/'M - Cuadro 5'!M58*100-100</f>
        <v>0.43326587948303086</v>
      </c>
      <c r="N58" s="58">
        <f>+'M - Cuadro 5'!N63/'M - Cuadro 5'!N58*100-100</f>
        <v>-38.014456908919172</v>
      </c>
      <c r="O58" s="58">
        <f>+'M - Cuadro 5'!O63/'M - Cuadro 5'!O58*100-100</f>
        <v>23.731423849021738</v>
      </c>
      <c r="P58" s="59">
        <f>+'M - Cuadro 5'!P63/'M - Cuadro 5'!P58*100-100</f>
        <v>2.8194572885062712</v>
      </c>
    </row>
    <row r="59" spans="2:16" x14ac:dyDescent="0.25">
      <c r="B59" s="49" t="s">
        <v>20</v>
      </c>
      <c r="C59" s="50">
        <v>0</v>
      </c>
      <c r="D59" s="50">
        <f>+'M - Cuadro 5'!D64/'M - Cuadro 5'!D59*100-100</f>
        <v>11.5755831790092</v>
      </c>
      <c r="E59" s="50">
        <f>+'M - Cuadro 5'!E64/'M - Cuadro 5'!E59*100-100</f>
        <v>2.287641478724538</v>
      </c>
      <c r="F59" s="50">
        <f>+'M - Cuadro 5'!F64/'M - Cuadro 5'!F59*100-100</f>
        <v>4.0411239295620192</v>
      </c>
      <c r="G59" s="50">
        <f>+'M - Cuadro 5'!G64/'M - Cuadro 5'!G59*100-100</f>
        <v>-2.3524569628860803</v>
      </c>
      <c r="H59" s="50">
        <f>+'M - Cuadro 5'!H64/'M - Cuadro 5'!H59*100-100</f>
        <v>7.5598797260207959</v>
      </c>
      <c r="I59" s="50">
        <f>+'M - Cuadro 5'!I64/'M - Cuadro 5'!I59*100-100</f>
        <v>1.4999967093595359</v>
      </c>
      <c r="J59" s="50">
        <f>+'M - Cuadro 5'!J64/'M - Cuadro 5'!J59*100-100</f>
        <v>0.83723827918137772</v>
      </c>
      <c r="K59" s="50">
        <f>+'M - Cuadro 5'!K64/'M - Cuadro 5'!K59*100-100</f>
        <v>23.365955650063853</v>
      </c>
      <c r="L59" s="50">
        <f>+'M - Cuadro 5'!L64/'M - Cuadro 5'!L59*100-100</f>
        <v>13.906017422975367</v>
      </c>
      <c r="M59" s="50">
        <f>+'M - Cuadro 5'!M64/'M - Cuadro 5'!M59*100-100</f>
        <v>3.956537381774055</v>
      </c>
      <c r="N59" s="50">
        <f>+'M - Cuadro 5'!N64/'M - Cuadro 5'!N59*100-100</f>
        <v>-42.462092016404206</v>
      </c>
      <c r="O59" s="50">
        <f>+'M - Cuadro 5'!O64/'M - Cuadro 5'!O59*100-100</f>
        <v>-3.0585578933646502</v>
      </c>
      <c r="P59" s="51">
        <f>+'M - Cuadro 5'!P64/'M - Cuadro 5'!P59*100-100</f>
        <v>4.8766950285676671</v>
      </c>
    </row>
    <row r="60" spans="2:16" x14ac:dyDescent="0.25">
      <c r="B60" s="49" t="s">
        <v>21</v>
      </c>
      <c r="C60" s="50">
        <v>0</v>
      </c>
      <c r="D60" s="50">
        <f>+'M - Cuadro 5'!D65/'M - Cuadro 5'!D60*100-100</f>
        <v>1.9370972839577689</v>
      </c>
      <c r="E60" s="50">
        <f>+'M - Cuadro 5'!E65/'M - Cuadro 5'!E60*100-100</f>
        <v>7.5450779612221055</v>
      </c>
      <c r="F60" s="50">
        <f>+'M - Cuadro 5'!F65/'M - Cuadro 5'!F60*100-100</f>
        <v>5.8243532027466784</v>
      </c>
      <c r="G60" s="50">
        <f>+'M - Cuadro 5'!G65/'M - Cuadro 5'!G60*100-100</f>
        <v>0.28206699272352864</v>
      </c>
      <c r="H60" s="50">
        <f>+'M - Cuadro 5'!H65/'M - Cuadro 5'!H60*100-100</f>
        <v>4.0651901525199605</v>
      </c>
      <c r="I60" s="50">
        <f>+'M - Cuadro 5'!I65/'M - Cuadro 5'!I60*100-100</f>
        <v>0.99999788720086258</v>
      </c>
      <c r="J60" s="50">
        <f>+'M - Cuadro 5'!J65/'M - Cuadro 5'!J60*100-100</f>
        <v>4.4991241225984737</v>
      </c>
      <c r="K60" s="50">
        <f>+'M - Cuadro 5'!K65/'M - Cuadro 5'!K60*100-100</f>
        <v>-3.3758483244028099</v>
      </c>
      <c r="L60" s="50">
        <f>+'M - Cuadro 5'!L65/'M - Cuadro 5'!L60*100-100</f>
        <v>4.9985914150371968</v>
      </c>
      <c r="M60" s="50">
        <f>+'M - Cuadro 5'!M65/'M - Cuadro 5'!M60*100-100</f>
        <v>5.8338248360514626</v>
      </c>
      <c r="N60" s="50">
        <f>+'M - Cuadro 5'!N65/'M - Cuadro 5'!N60*100-100</f>
        <v>-28.152816380128058</v>
      </c>
      <c r="O60" s="50">
        <f>+'M - Cuadro 5'!O65/'M - Cuadro 5'!O60*100-100</f>
        <v>16.956153609239493</v>
      </c>
      <c r="P60" s="51">
        <f>+'M - Cuadro 5'!P65/'M - Cuadro 5'!P60*100-100</f>
        <v>2.3824184096937273</v>
      </c>
    </row>
    <row r="61" spans="2:16" x14ac:dyDescent="0.25">
      <c r="B61" s="49" t="s">
        <v>22</v>
      </c>
      <c r="C61" s="50">
        <v>0</v>
      </c>
      <c r="D61" s="50">
        <f>+'M - Cuadro 5'!D66/'M - Cuadro 5'!D61*100-100</f>
        <v>10.671423165247845</v>
      </c>
      <c r="E61" s="50">
        <f>+'M - Cuadro 5'!E66/'M - Cuadro 5'!E61*100-100</f>
        <v>1.6143482550720023</v>
      </c>
      <c r="F61" s="50">
        <f>+'M - Cuadro 5'!F66/'M - Cuadro 5'!F61*100-100</f>
        <v>3.4507680449442404</v>
      </c>
      <c r="G61" s="50">
        <f>+'M - Cuadro 5'!G66/'M - Cuadro 5'!G61*100-100</f>
        <v>3.5108554034889465</v>
      </c>
      <c r="H61" s="50">
        <f>+'M - Cuadro 5'!H66/'M - Cuadro 5'!H61*100-100</f>
        <v>6.8880304827507075</v>
      </c>
      <c r="I61" s="50">
        <f>+'M - Cuadro 5'!I66/'M - Cuadro 5'!I61*100-100</f>
        <v>-3.4932354225756086</v>
      </c>
      <c r="J61" s="50">
        <f>+'M - Cuadro 5'!J66/'M - Cuadro 5'!J61*100-100</f>
        <v>-9.3701132530405005</v>
      </c>
      <c r="K61" s="50">
        <f>+'M - Cuadro 5'!K66/'M - Cuadro 5'!K61*100-100</f>
        <v>-15.218603728164311</v>
      </c>
      <c r="L61" s="50">
        <f>+'M - Cuadro 5'!L66/'M - Cuadro 5'!L61*100-100</f>
        <v>-1.979898688613801</v>
      </c>
      <c r="M61" s="50">
        <f>+'M - Cuadro 5'!M66/'M - Cuadro 5'!M61*100-100</f>
        <v>0.26999201887588242</v>
      </c>
      <c r="N61" s="50">
        <f>+'M - Cuadro 5'!N66/'M - Cuadro 5'!N61*100-100</f>
        <v>-5.7554736321235822</v>
      </c>
      <c r="O61" s="50">
        <f>+'M - Cuadro 5'!O66/'M - Cuadro 5'!O61*100-100</f>
        <v>15.13837843959702</v>
      </c>
      <c r="P61" s="51">
        <f>+'M - Cuadro 5'!P66/'M - Cuadro 5'!P61*100-100</f>
        <v>0.56442904479668243</v>
      </c>
    </row>
    <row r="62" spans="2:16" x14ac:dyDescent="0.25">
      <c r="B62" s="49" t="s">
        <v>23</v>
      </c>
      <c r="C62" s="50">
        <v>0</v>
      </c>
      <c r="D62" s="50">
        <f>+'M - Cuadro 5'!D67/'M - Cuadro 5'!D62*100-100</f>
        <v>7.9040152321166062</v>
      </c>
      <c r="E62" s="50">
        <f>+'M - Cuadro 5'!E67/'M - Cuadro 5'!E62*100-100</f>
        <v>5.2173250552487502</v>
      </c>
      <c r="F62" s="50">
        <f>+'M - Cuadro 5'!F67/'M - Cuadro 5'!F62*100-100</f>
        <v>6.2781529493610009</v>
      </c>
      <c r="G62" s="50">
        <f>+'M - Cuadro 5'!G67/'M - Cuadro 5'!G62*100-100</f>
        <v>20.395514838930296</v>
      </c>
      <c r="H62" s="50">
        <f>+'M - Cuadro 5'!H67/'M - Cuadro 5'!H62*100-100</f>
        <v>6.8938408661455668</v>
      </c>
      <c r="I62" s="50">
        <f>+'M - Cuadro 5'!I67/'M - Cuadro 5'!I62*100-100</f>
        <v>4.4793240247397108</v>
      </c>
      <c r="J62" s="50">
        <f>+'M - Cuadro 5'!J67/'M - Cuadro 5'!J62*100-100</f>
        <v>5.3811528930650638</v>
      </c>
      <c r="K62" s="50">
        <f>+'M - Cuadro 5'!K67/'M - Cuadro 5'!K62*100-100</f>
        <v>-27.308272575789346</v>
      </c>
      <c r="L62" s="50">
        <f>+'M - Cuadro 5'!L67/'M - Cuadro 5'!L62*100-100</f>
        <v>43.877092149518205</v>
      </c>
      <c r="M62" s="50">
        <f>+'M - Cuadro 5'!M67/'M - Cuadro 5'!M62*100-100</f>
        <v>-6.2205199891286327</v>
      </c>
      <c r="N62" s="50">
        <f>+'M - Cuadro 5'!N67/'M - Cuadro 5'!N62*100-100</f>
        <v>-65.523498585749607</v>
      </c>
      <c r="O62" s="50">
        <f>+'M - Cuadro 5'!O67/'M - Cuadro 5'!O62*100-100</f>
        <v>59.385543118072661</v>
      </c>
      <c r="P62" s="51">
        <f>+'M - Cuadro 5'!P67/'M - Cuadro 5'!P62*100-100</f>
        <v>3.5633390994081395</v>
      </c>
    </row>
    <row r="63" spans="2:16" x14ac:dyDescent="0.25">
      <c r="B63" s="38">
        <v>2020</v>
      </c>
      <c r="C63" s="39">
        <v>0</v>
      </c>
      <c r="D63" s="39">
        <f>+'M - Cuadro 5'!D68/'M - Cuadro 5'!D63*100-100</f>
        <v>0.54594472212070855</v>
      </c>
      <c r="E63" s="39">
        <f>+'M - Cuadro 5'!E68/'M - Cuadro 5'!E63*100-100</f>
        <v>-47.432424758187153</v>
      </c>
      <c r="F63" s="39">
        <f>+'M - Cuadro 5'!F68/'M - Cuadro 5'!F63*100-100</f>
        <v>-9.3609006918250657</v>
      </c>
      <c r="G63" s="39">
        <f>+'M - Cuadro 5'!G68/'M - Cuadro 5'!G63*100-100</f>
        <v>34.753313555720723</v>
      </c>
      <c r="H63" s="39">
        <f>+'M - Cuadro 5'!H68/'M - Cuadro 5'!H63*100-100</f>
        <v>-14.028497061504652</v>
      </c>
      <c r="I63" s="39">
        <f>+'M - Cuadro 5'!I68/'M - Cuadro 5'!I63*100-100</f>
        <v>-68.803936341802014</v>
      </c>
      <c r="J63" s="39">
        <f>+'M - Cuadro 5'!J68/'M - Cuadro 5'!J63*100-100</f>
        <v>-3.7051601972836465</v>
      </c>
      <c r="K63" s="39">
        <f>+'M - Cuadro 5'!K68/'M - Cuadro 5'!K63*100-100</f>
        <v>-10.747378487922461</v>
      </c>
      <c r="L63" s="39">
        <f>+'M - Cuadro 5'!L68/'M - Cuadro 5'!L63*100-100</f>
        <v>7.2747900470040179</v>
      </c>
      <c r="M63" s="39">
        <f>+'M - Cuadro 5'!M68/'M - Cuadro 5'!M63*100-100</f>
        <v>8.9672053133272129</v>
      </c>
      <c r="N63" s="39">
        <f>+'M - Cuadro 5'!N68/'M - Cuadro 5'!N63*100-100</f>
        <v>-22.537817617654767</v>
      </c>
      <c r="O63" s="39">
        <f>+'M - Cuadro 5'!O68/'M - Cuadro 5'!O63*100-100</f>
        <v>-20.798775268144283</v>
      </c>
      <c r="P63" s="40">
        <f>+'M - Cuadro 5'!P68/'M - Cuadro 5'!P63*100-100</f>
        <v>-22.497498326158137</v>
      </c>
    </row>
    <row r="64" spans="2:16" x14ac:dyDescent="0.25">
      <c r="B64" s="35" t="s">
        <v>20</v>
      </c>
      <c r="C64" s="36">
        <v>0</v>
      </c>
      <c r="D64" s="36">
        <f>+'M - Cuadro 5'!D69/'M - Cuadro 5'!D64*100-100</f>
        <v>11.80120617431983</v>
      </c>
      <c r="E64" s="36">
        <f>+'M - Cuadro 5'!E69/'M - Cuadro 5'!E64*100-100</f>
        <v>-8.1926508955621529</v>
      </c>
      <c r="F64" s="36">
        <f>+'M - Cuadro 5'!F69/'M - Cuadro 5'!F64*100-100</f>
        <v>9.5119255445797961</v>
      </c>
      <c r="G64" s="36">
        <f>+'M - Cuadro 5'!G69/'M - Cuadro 5'!G64*100-100</f>
        <v>32.269450257846273</v>
      </c>
      <c r="H64" s="36">
        <f>+'M - Cuadro 5'!H69/'M - Cuadro 5'!H64*100-100</f>
        <v>6.1279542552561139</v>
      </c>
      <c r="I64" s="36">
        <f>+'M - Cuadro 5'!I69/'M - Cuadro 5'!I64*100-100</f>
        <v>-13.099952777940814</v>
      </c>
      <c r="J64" s="36">
        <f>+'M - Cuadro 5'!J69/'M - Cuadro 5'!J64*100-100</f>
        <v>6.2807983052165355</v>
      </c>
      <c r="K64" s="36">
        <f>+'M - Cuadro 5'!K69/'M - Cuadro 5'!K64*100-100</f>
        <v>-16.755357928705223</v>
      </c>
      <c r="L64" s="36">
        <f>+'M - Cuadro 5'!L69/'M - Cuadro 5'!L64*100-100</f>
        <v>1.7690040253990134</v>
      </c>
      <c r="M64" s="36">
        <f>+'M - Cuadro 5'!M69/'M - Cuadro 5'!M64*100-100</f>
        <v>4.0531254168517279</v>
      </c>
      <c r="N64" s="36">
        <f>+'M - Cuadro 5'!N69/'M - Cuadro 5'!N64*100-100</f>
        <v>-36.874362706560916</v>
      </c>
      <c r="O64" s="36">
        <f>+'M - Cuadro 5'!O69/'M - Cuadro 5'!O64*100-100</f>
        <v>-3.6031123661058331</v>
      </c>
      <c r="P64" s="37">
        <f>+'M - Cuadro 5'!P69/'M - Cuadro 5'!P64*100-100</f>
        <v>-1.5069732927263715</v>
      </c>
    </row>
    <row r="65" spans="2:16" x14ac:dyDescent="0.25">
      <c r="B65" s="35" t="s">
        <v>21</v>
      </c>
      <c r="C65" s="36">
        <v>0</v>
      </c>
      <c r="D65" s="36">
        <f>+'M - Cuadro 5'!D70/'M - Cuadro 5'!D65*100-100</f>
        <v>-7.3307625663363183</v>
      </c>
      <c r="E65" s="36">
        <f>+'M - Cuadro 5'!E70/'M - Cuadro 5'!E65*100-100</f>
        <v>-64.229887434071088</v>
      </c>
      <c r="F65" s="36">
        <f>+'M - Cuadro 5'!F70/'M - Cuadro 5'!F65*100-100</f>
        <v>-36.000244126633731</v>
      </c>
      <c r="G65" s="36">
        <f>+'M - Cuadro 5'!G70/'M - Cuadro 5'!G65*100-100</f>
        <v>29.610013051384868</v>
      </c>
      <c r="H65" s="36">
        <f>+'M - Cuadro 5'!H70/'M - Cuadro 5'!H65*100-100</f>
        <v>-27.692448635326457</v>
      </c>
      <c r="I65" s="36">
        <f>+'M - Cuadro 5'!I70/'M - Cuadro 5'!I65*100-100</f>
        <v>-92.055685855352451</v>
      </c>
      <c r="J65" s="36">
        <f>+'M - Cuadro 5'!J70/'M - Cuadro 5'!J65*100-100</f>
        <v>-1.42809692091204</v>
      </c>
      <c r="K65" s="36">
        <f>+'M - Cuadro 5'!K70/'M - Cuadro 5'!K65*100-100</f>
        <v>-10.235211637733883</v>
      </c>
      <c r="L65" s="36">
        <f>+'M - Cuadro 5'!L70/'M - Cuadro 5'!L65*100-100</f>
        <v>13.024638989153047</v>
      </c>
      <c r="M65" s="36">
        <f>+'M - Cuadro 5'!M70/'M - Cuadro 5'!M65*100-100</f>
        <v>4.3689519615880386</v>
      </c>
      <c r="N65" s="36">
        <f>+'M - Cuadro 5'!N70/'M - Cuadro 5'!N65*100-100</f>
        <v>-37.697068856135118</v>
      </c>
      <c r="O65" s="36">
        <f>+'M - Cuadro 5'!O70/'M - Cuadro 5'!O65*100-100</f>
        <v>-27.952747968717802</v>
      </c>
      <c r="P65" s="37">
        <f>+'M - Cuadro 5'!P70/'M - Cuadro 5'!P65*100-100</f>
        <v>-34.512345508445392</v>
      </c>
    </row>
    <row r="66" spans="2:16" x14ac:dyDescent="0.25">
      <c r="B66" s="35" t="s">
        <v>22</v>
      </c>
      <c r="C66" s="36">
        <v>0</v>
      </c>
      <c r="D66" s="36">
        <f>+'M - Cuadro 5'!D71/'M - Cuadro 5'!D66*100-100</f>
        <v>-11.601010029439067</v>
      </c>
      <c r="E66" s="36">
        <f>+'M - Cuadro 5'!E71/'M - Cuadro 5'!E66*100-100</f>
        <v>-62.548956199251045</v>
      </c>
      <c r="F66" s="36">
        <f>+'M - Cuadro 5'!F71/'M - Cuadro 5'!F66*100-100</f>
        <v>-13.99058336910629</v>
      </c>
      <c r="G66" s="36">
        <f>+'M - Cuadro 5'!G71/'M - Cuadro 5'!G66*100-100</f>
        <v>39.987301728747127</v>
      </c>
      <c r="H66" s="36">
        <f>+'M - Cuadro 5'!H71/'M - Cuadro 5'!H66*100-100</f>
        <v>-25.061425986637758</v>
      </c>
      <c r="I66" s="36">
        <f>+'M - Cuadro 5'!I71/'M - Cuadro 5'!I66*100-100</f>
        <v>-89.791706929223935</v>
      </c>
      <c r="J66" s="36">
        <f>+'M - Cuadro 5'!J71/'M - Cuadro 5'!J66*100-100</f>
        <v>-17.05124170301778</v>
      </c>
      <c r="K66" s="36">
        <f>+'M - Cuadro 5'!K71/'M - Cuadro 5'!K66*100-100</f>
        <v>-7.9834239209940989</v>
      </c>
      <c r="L66" s="36">
        <f>+'M - Cuadro 5'!L71/'M - Cuadro 5'!L66*100-100</f>
        <v>20.358435448356758</v>
      </c>
      <c r="M66" s="36">
        <f>+'M - Cuadro 5'!M71/'M - Cuadro 5'!M66*100-100</f>
        <v>12.335485840750039</v>
      </c>
      <c r="N66" s="36">
        <f>+'M - Cuadro 5'!N71/'M - Cuadro 5'!N66*100-100</f>
        <v>-37.64964760042735</v>
      </c>
      <c r="O66" s="36">
        <f>+'M - Cuadro 5'!O71/'M - Cuadro 5'!O66*100-100</f>
        <v>-27.011097857275701</v>
      </c>
      <c r="P66" s="37">
        <f>+'M - Cuadro 5'!P71/'M - Cuadro 5'!P66*100-100</f>
        <v>-32.205047346579022</v>
      </c>
    </row>
    <row r="67" spans="2:16" x14ac:dyDescent="0.25">
      <c r="B67" s="35" t="s">
        <v>23</v>
      </c>
      <c r="C67" s="36">
        <v>0</v>
      </c>
      <c r="D67" s="36">
        <f>+'M - Cuadro 5'!D72/'M - Cuadro 5'!D67*100-100</f>
        <v>9.9380890890295177</v>
      </c>
      <c r="E67" s="36">
        <f>+'M - Cuadro 5'!E72/'M - Cuadro 5'!E67*100-100</f>
        <v>-51.220094661004453</v>
      </c>
      <c r="F67" s="36">
        <f>+'M - Cuadro 5'!F72/'M - Cuadro 5'!F67*100-100</f>
        <v>3.0670468895505536</v>
      </c>
      <c r="G67" s="36">
        <f>+'M - Cuadro 5'!G72/'M - Cuadro 5'!G67*100-100</f>
        <v>37.365979503443725</v>
      </c>
      <c r="H67" s="36">
        <f>+'M - Cuadro 5'!H72/'M - Cuadro 5'!H67*100-100</f>
        <v>-8.2139849166035219</v>
      </c>
      <c r="I67" s="36">
        <f>+'M - Cuadro 5'!I72/'M - Cuadro 5'!I67*100-100</f>
        <v>-81.876525251747566</v>
      </c>
      <c r="J67" s="36">
        <f>+'M - Cuadro 5'!J72/'M - Cuadro 5'!J67*100-100</f>
        <v>-2.7041624353440881</v>
      </c>
      <c r="K67" s="36">
        <f>+'M - Cuadro 5'!K72/'M - Cuadro 5'!K67*100-100</f>
        <v>-6.4499839263049523</v>
      </c>
      <c r="L67" s="36">
        <f>+'M - Cuadro 5'!L72/'M - Cuadro 5'!L67*100-100</f>
        <v>-1.4992711991899625</v>
      </c>
      <c r="M67" s="36">
        <f>+'M - Cuadro 5'!M72/'M - Cuadro 5'!M67*100-100</f>
        <v>14.064737883283883</v>
      </c>
      <c r="N67" s="36">
        <f>+'M - Cuadro 5'!N72/'M - Cuadro 5'!N67*100-100</f>
        <v>42.394273894611814</v>
      </c>
      <c r="O67" s="36">
        <f>+'M - Cuadro 5'!O72/'M - Cuadro 5'!O67*100-100</f>
        <v>-20.402092442652474</v>
      </c>
      <c r="P67" s="37">
        <f>+'M - Cuadro 5'!P72/'M - Cuadro 5'!P67*100-100</f>
        <v>-21.066203426652237</v>
      </c>
    </row>
    <row r="68" spans="2:16" x14ac:dyDescent="0.25">
      <c r="B68" s="57">
        <v>2021</v>
      </c>
      <c r="C68" s="58">
        <v>0</v>
      </c>
      <c r="D68" s="58">
        <f>+'M - Cuadro 5'!D73/'M - Cuadro 5'!D68*100-100</f>
        <v>87.916276298234806</v>
      </c>
      <c r="E68" s="58">
        <f>+'M - Cuadro 5'!E73/'M - Cuadro 5'!E68*100-100</f>
        <v>50.164919222878723</v>
      </c>
      <c r="F68" s="58">
        <f>+'M - Cuadro 5'!F73/'M - Cuadro 5'!F68*100-100</f>
        <v>38.488144922749882</v>
      </c>
      <c r="G68" s="58">
        <f>+'M - Cuadro 5'!G73/'M - Cuadro 5'!G68*100-100</f>
        <v>-11.253163866422241</v>
      </c>
      <c r="H68" s="58">
        <f>+'M - Cuadro 5'!H73/'M - Cuadro 5'!H68*100-100</f>
        <v>72.215812707393582</v>
      </c>
      <c r="I68" s="58">
        <f>+'M - Cuadro 5'!I73/'M - Cuadro 5'!I68*100-100</f>
        <v>12.272544977833675</v>
      </c>
      <c r="J68" s="58">
        <f>+'M - Cuadro 5'!J73/'M - Cuadro 5'!J68*100-100</f>
        <v>24.162830954070927</v>
      </c>
      <c r="K68" s="58">
        <f>+'M - Cuadro 5'!K73/'M - Cuadro 5'!K68*100-100</f>
        <v>1.862885306447609</v>
      </c>
      <c r="L68" s="58">
        <f>+'M - Cuadro 5'!L73/'M - Cuadro 5'!L68*100-100</f>
        <v>21.651819872076913</v>
      </c>
      <c r="M68" s="58">
        <f>+'M - Cuadro 5'!M73/'M - Cuadro 5'!M68*100-100</f>
        <v>0.39630986162548254</v>
      </c>
      <c r="N68" s="58">
        <f>+'M - Cuadro 5'!N73/'M - Cuadro 5'!N68*100-100</f>
        <v>64.035966378450809</v>
      </c>
      <c r="O68" s="58">
        <f>+'M - Cuadro 5'!O73/'M - Cuadro 5'!O68*100-100</f>
        <v>50.139879756318209</v>
      </c>
      <c r="P68" s="59">
        <f>+'M - Cuadro 5'!P73/'M - Cuadro 5'!P68*100-100</f>
        <v>43.660181935453664</v>
      </c>
    </row>
    <row r="69" spans="2:16" x14ac:dyDescent="0.25">
      <c r="B69" s="49" t="s">
        <v>20</v>
      </c>
      <c r="C69" s="50">
        <v>0</v>
      </c>
      <c r="D69" s="50">
        <f>+'M - Cuadro 5'!D74/'M - Cuadro 5'!D69*100-100</f>
        <v>32.747737117582233</v>
      </c>
      <c r="E69" s="50">
        <f>+'M - Cuadro 5'!E74/'M - Cuadro 5'!E69*100-100</f>
        <v>-21.989738445617292</v>
      </c>
      <c r="F69" s="50">
        <f>+'M - Cuadro 5'!F74/'M - Cuadro 5'!F69*100-100</f>
        <v>14.508833941344676</v>
      </c>
      <c r="G69" s="50">
        <f>+'M - Cuadro 5'!G74/'M - Cuadro 5'!G69*100-100</f>
        <v>-16.078751939702954</v>
      </c>
      <c r="H69" s="50">
        <f>+'M - Cuadro 5'!H74/'M - Cuadro 5'!H69*100-100</f>
        <v>16.374096125901929</v>
      </c>
      <c r="I69" s="50">
        <f>+'M - Cuadro 5'!I74/'M - Cuadro 5'!I69*100-100</f>
        <v>-64.353334452925026</v>
      </c>
      <c r="J69" s="50">
        <f>+'M - Cuadro 5'!J74/'M - Cuadro 5'!J69*100-100</f>
        <v>16.640846220805329</v>
      </c>
      <c r="K69" s="50">
        <f>+'M - Cuadro 5'!K74/'M - Cuadro 5'!K69*100-100</f>
        <v>-1.2890364237249372</v>
      </c>
      <c r="L69" s="50">
        <f>+'M - Cuadro 5'!L74/'M - Cuadro 5'!L69*100-100</f>
        <v>14.485629513057916</v>
      </c>
      <c r="M69" s="50">
        <f>+'M - Cuadro 5'!M74/'M - Cuadro 5'!M69*100-100</f>
        <v>7.1203764527948437</v>
      </c>
      <c r="N69" s="50">
        <f>+'M - Cuadro 5'!N74/'M - Cuadro 5'!N69*100-100</f>
        <v>115.81984576951245</v>
      </c>
      <c r="O69" s="50">
        <f>+'M - Cuadro 5'!O74/'M - Cuadro 5'!O69*100-100</f>
        <v>-14.24120875362641</v>
      </c>
      <c r="P69" s="51">
        <f>+'M - Cuadro 5'!P74/'M - Cuadro 5'!P69*100-100</f>
        <v>-2.6866406328980901</v>
      </c>
    </row>
    <row r="70" spans="2:16" x14ac:dyDescent="0.25">
      <c r="B70" s="49" t="s">
        <v>21</v>
      </c>
      <c r="C70" s="50">
        <v>0</v>
      </c>
      <c r="D70" s="50">
        <f>+'M - Cuadro 5'!D75/'M - Cuadro 5'!D70*100-100</f>
        <v>81.637142158358387</v>
      </c>
      <c r="E70" s="50">
        <f>+'M - Cuadro 5'!E75/'M - Cuadro 5'!E70*100-100</f>
        <v>108.15173959777468</v>
      </c>
      <c r="F70" s="50">
        <f>+'M - Cuadro 5'!F75/'M - Cuadro 5'!F70*100-100</f>
        <v>100.48821971683205</v>
      </c>
      <c r="G70" s="50">
        <f>+'M - Cuadro 5'!G75/'M - Cuadro 5'!G70*100-100</f>
        <v>-8.6281729428172866</v>
      </c>
      <c r="H70" s="50">
        <f>+'M - Cuadro 5'!H75/'M - Cuadro 5'!H70*100-100</f>
        <v>86.842520206872337</v>
      </c>
      <c r="I70" s="50">
        <f>+'M - Cuadro 5'!I75/'M - Cuadro 5'!I70*100-100</f>
        <v>270.69440700174914</v>
      </c>
      <c r="J70" s="50">
        <f>+'M - Cuadro 5'!J75/'M - Cuadro 5'!J70*100-100</f>
        <v>25.806555984520656</v>
      </c>
      <c r="K70" s="50">
        <f>+'M - Cuadro 5'!K75/'M - Cuadro 5'!K70*100-100</f>
        <v>14.905330676588619</v>
      </c>
      <c r="L70" s="50">
        <f>+'M - Cuadro 5'!L75/'M - Cuadro 5'!L70*100-100</f>
        <v>20.405157401904034</v>
      </c>
      <c r="M70" s="50">
        <f>+'M - Cuadro 5'!M75/'M - Cuadro 5'!M70*100-100</f>
        <v>-0.35201560773155904</v>
      </c>
      <c r="N70" s="50">
        <f>+'M - Cuadro 5'!N75/'M - Cuadro 5'!N70*100-100</f>
        <v>123.63156714491828</v>
      </c>
      <c r="O70" s="50">
        <f>+'M - Cuadro 5'!O75/'M - Cuadro 5'!O70*100-100</f>
        <v>75.802843563565972</v>
      </c>
      <c r="P70" s="51">
        <f>+'M - Cuadro 5'!P75/'M - Cuadro 5'!P70*100-100</f>
        <v>61.7275188649364</v>
      </c>
    </row>
    <row r="71" spans="2:16" x14ac:dyDescent="0.25">
      <c r="B71" s="49" t="s">
        <v>22</v>
      </c>
      <c r="C71" s="50">
        <v>0</v>
      </c>
      <c r="D71" s="50">
        <f>+'M - Cuadro 5'!D76/'M - Cuadro 5'!D71*100-100</f>
        <v>122.4595786393771</v>
      </c>
      <c r="E71" s="50">
        <f>+'M - Cuadro 5'!E76/'M - Cuadro 5'!E71*100-100</f>
        <v>121.68529998543849</v>
      </c>
      <c r="F71" s="50">
        <f>+'M - Cuadro 5'!F76/'M - Cuadro 5'!F71*100-100</f>
        <v>45.366858901704944</v>
      </c>
      <c r="G71" s="50">
        <f>+'M - Cuadro 5'!G76/'M - Cuadro 5'!G71*100-100</f>
        <v>-12.494728466282083</v>
      </c>
      <c r="H71" s="50">
        <f>+'M - Cuadro 5'!H76/'M - Cuadro 5'!H71*100-100</f>
        <v>106.05111438047871</v>
      </c>
      <c r="I71" s="50">
        <f>+'M - Cuadro 5'!I76/'M - Cuadro 5'!I71*100-100</f>
        <v>229.29950193128684</v>
      </c>
      <c r="J71" s="50">
        <f>+'M - Cuadro 5'!J76/'M - Cuadro 5'!J71*100-100</f>
        <v>42.356707014348245</v>
      </c>
      <c r="K71" s="50">
        <f>+'M - Cuadro 5'!K76/'M - Cuadro 5'!K71*100-100</f>
        <v>-2.197429642831878</v>
      </c>
      <c r="L71" s="50">
        <f>+'M - Cuadro 5'!L76/'M - Cuadro 5'!L71*100-100</f>
        <v>21.008105682525041</v>
      </c>
      <c r="M71" s="50">
        <f>+'M - Cuadro 5'!M76/'M - Cuadro 5'!M71*100-100</f>
        <v>1.6968290090190408E-2</v>
      </c>
      <c r="N71" s="50">
        <f>+'M - Cuadro 5'!N76/'M - Cuadro 5'!N71*100-100</f>
        <v>89.854334885585757</v>
      </c>
      <c r="O71" s="50">
        <f>+'M - Cuadro 5'!O76/'M - Cuadro 5'!O71*100-100</f>
        <v>87.472063509595131</v>
      </c>
      <c r="P71" s="51">
        <f>+'M - Cuadro 5'!P76/'M - Cuadro 5'!P71*100-100</f>
        <v>71.913321494293513</v>
      </c>
    </row>
    <row r="72" spans="2:16" x14ac:dyDescent="0.25">
      <c r="B72" s="49" t="s">
        <v>23</v>
      </c>
      <c r="C72" s="50">
        <v>0</v>
      </c>
      <c r="D72" s="50">
        <f>+'M - Cuadro 5'!D77/'M - Cuadro 5'!D72*100-100</f>
        <v>114.95576663206165</v>
      </c>
      <c r="E72" s="50">
        <f>+'M - Cuadro 5'!E77/'M - Cuadro 5'!E72*100-100</f>
        <v>75.578856920323744</v>
      </c>
      <c r="F72" s="50">
        <f>+'M - Cuadro 5'!F77/'M - Cuadro 5'!F72*100-100</f>
        <v>19.914594111827682</v>
      </c>
      <c r="G72" s="50">
        <f>+'M - Cuadro 5'!G77/'M - Cuadro 5'!G72*100-100</f>
        <v>1.0191510807481308</v>
      </c>
      <c r="H72" s="50">
        <f>+'M - Cuadro 5'!H77/'M - Cuadro 5'!H72*100-100</f>
        <v>91.092992608555733</v>
      </c>
      <c r="I72" s="50">
        <f>+'M - Cuadro 5'!I77/'M - Cuadro 5'!I72*100-100</f>
        <v>150.67376099509633</v>
      </c>
      <c r="J72" s="50">
        <f>+'M - Cuadro 5'!J77/'M - Cuadro 5'!J72*100-100</f>
        <v>17.633978104785044</v>
      </c>
      <c r="K72" s="50">
        <f>+'M - Cuadro 5'!K77/'M - Cuadro 5'!K72*100-100</f>
        <v>-5.0684427261198408</v>
      </c>
      <c r="L72" s="50">
        <f>+'M - Cuadro 5'!L77/'M - Cuadro 5'!L72*100-100</f>
        <v>28.608715760461109</v>
      </c>
      <c r="M72" s="50">
        <f>+'M - Cuadro 5'!M77/'M - Cuadro 5'!M72*100-100</f>
        <v>-3.8573068116436673</v>
      </c>
      <c r="N72" s="50">
        <f>+'M - Cuadro 5'!N77/'M - Cuadro 5'!N72*100-100</f>
        <v>-18.161687259784927</v>
      </c>
      <c r="O72" s="50">
        <f>+'M - Cuadro 5'!O77/'M - Cuadro 5'!O72*100-100</f>
        <v>50.687819021549217</v>
      </c>
      <c r="P72" s="51">
        <f>+'M - Cuadro 5'!P77/'M - Cuadro 5'!P72*100-100</f>
        <v>58.198907889198239</v>
      </c>
    </row>
    <row r="73" spans="2:16" x14ac:dyDescent="0.25">
      <c r="B73" s="38">
        <v>2022</v>
      </c>
      <c r="C73" s="39">
        <v>0</v>
      </c>
      <c r="D73" s="39">
        <f>+'M - Cuadro 5'!D78/'M - Cuadro 5'!D73*100-100</f>
        <v>9.9284003368536986</v>
      </c>
      <c r="E73" s="39">
        <f>+'M - Cuadro 5'!E78/'M - Cuadro 5'!E73*100-100</f>
        <v>47.060229212372917</v>
      </c>
      <c r="F73" s="39">
        <f>+'M - Cuadro 5'!F78/'M - Cuadro 5'!F73*100-100</f>
        <v>21.311892841431174</v>
      </c>
      <c r="G73" s="39">
        <f>+'M - Cuadro 5'!G78/'M - Cuadro 5'!G73*100-100</f>
        <v>3.9191729006746243</v>
      </c>
      <c r="H73" s="39">
        <f>+'M - Cuadro 5'!H78/'M - Cuadro 5'!H73*100-100</f>
        <v>16.894065413401165</v>
      </c>
      <c r="I73" s="39">
        <f>+'M - Cuadro 5'!I78/'M - Cuadro 5'!I73*100-100</f>
        <v>237.13215732332412</v>
      </c>
      <c r="J73" s="39">
        <f>+'M - Cuadro 5'!J78/'M - Cuadro 5'!J73*100-100</f>
        <v>16.103195909096939</v>
      </c>
      <c r="K73" s="39">
        <f>+'M - Cuadro 5'!K78/'M - Cuadro 5'!K73*100-100</f>
        <v>11.389187969172738</v>
      </c>
      <c r="L73" s="39">
        <f>+'M - Cuadro 5'!L78/'M - Cuadro 5'!L73*100-100</f>
        <v>28.809375310162295</v>
      </c>
      <c r="M73" s="39">
        <f>+'M - Cuadro 5'!M78/'M - Cuadro 5'!M73*100-100</f>
        <v>-3.4269448399269606</v>
      </c>
      <c r="N73" s="39">
        <f>+'M - Cuadro 5'!N78/'M - Cuadro 5'!N73*100-100</f>
        <v>49.445701541944885</v>
      </c>
      <c r="O73" s="39">
        <f>+'M - Cuadro 5'!O78/'M - Cuadro 5'!O73*100-100</f>
        <v>31.657167041611046</v>
      </c>
      <c r="P73" s="40">
        <f>+'M - Cuadro 5'!P78/'M - Cuadro 5'!P73*100-100</f>
        <v>32.840956605518414</v>
      </c>
    </row>
    <row r="74" spans="2:16" x14ac:dyDescent="0.25">
      <c r="B74" s="35" t="s">
        <v>20</v>
      </c>
      <c r="C74" s="36">
        <v>0</v>
      </c>
      <c r="D74" s="36">
        <f>+'M - Cuadro 5'!D79/'M - Cuadro 5'!D74*100-100</f>
        <v>73.1394426556366</v>
      </c>
      <c r="E74" s="36">
        <f>+'M - Cuadro 5'!E79/'M - Cuadro 5'!E74*100-100</f>
        <v>65.802140941249604</v>
      </c>
      <c r="F74" s="36">
        <f>+'M - Cuadro 5'!F79/'M - Cuadro 5'!F74*100-100</f>
        <v>26.604197368654667</v>
      </c>
      <c r="G74" s="36">
        <f>+'M - Cuadro 5'!G79/'M - Cuadro 5'!G74*100-100</f>
        <v>-21.660530616961921</v>
      </c>
      <c r="H74" s="36">
        <f>+'M - Cuadro 5'!H79/'M - Cuadro 5'!H74*100-100</f>
        <v>63.869704960990703</v>
      </c>
      <c r="I74" s="36">
        <f>+'M - Cuadro 5'!I79/'M - Cuadro 5'!I74*100-100</f>
        <v>159.7712753635368</v>
      </c>
      <c r="J74" s="36">
        <f>+'M - Cuadro 5'!J79/'M - Cuadro 5'!J74*100-100</f>
        <v>30.374303294953677</v>
      </c>
      <c r="K74" s="36">
        <f>+'M - Cuadro 5'!K79/'M - Cuadro 5'!K74*100-100</f>
        <v>11.702522292420838</v>
      </c>
      <c r="L74" s="36">
        <f>+'M - Cuadro 5'!L79/'M - Cuadro 5'!L74*100-100</f>
        <v>30.551061097320115</v>
      </c>
      <c r="M74" s="36">
        <f>+'M - Cuadro 5'!M79/'M - Cuadro 5'!M74*100-100</f>
        <v>-3.0172499388801128</v>
      </c>
      <c r="N74" s="36">
        <f>+'M - Cuadro 5'!N79/'M - Cuadro 5'!N74*100-100</f>
        <v>19.960852112169107</v>
      </c>
      <c r="O74" s="36">
        <f>+'M - Cuadro 5'!O79/'M - Cuadro 5'!O74*100-100</f>
        <v>89.504693128701376</v>
      </c>
      <c r="P74" s="37">
        <f>+'M - Cuadro 5'!P79/'M - Cuadro 5'!P74*100-100</f>
        <v>55.880820567131565</v>
      </c>
    </row>
    <row r="75" spans="2:16" x14ac:dyDescent="0.25">
      <c r="B75" s="35" t="s">
        <v>21</v>
      </c>
      <c r="C75" s="36">
        <v>0</v>
      </c>
      <c r="D75" s="36">
        <f>+'M - Cuadro 5'!D80/'M - Cuadro 5'!D75*100-100</f>
        <v>27.249582648626003</v>
      </c>
      <c r="E75" s="36">
        <f>+'M - Cuadro 5'!E80/'M - Cuadro 5'!E75*100-100</f>
        <v>59.889987366148631</v>
      </c>
      <c r="F75" s="36">
        <f>+'M - Cuadro 5'!F80/'M - Cuadro 5'!F75*100-100</f>
        <v>21.135651622946128</v>
      </c>
      <c r="G75" s="36">
        <f>+'M - Cuadro 5'!G80/'M - Cuadro 5'!G75*100-100</f>
        <v>40.322620036145167</v>
      </c>
      <c r="H75" s="36">
        <f>+'M - Cuadro 5'!H80/'M - Cuadro 5'!H75*100-100</f>
        <v>31.484039448517819</v>
      </c>
      <c r="I75" s="36">
        <f>+'M - Cuadro 5'!I80/'M - Cuadro 5'!I75*100-100</f>
        <v>338.92725929852202</v>
      </c>
      <c r="J75" s="36">
        <f>+'M - Cuadro 5'!J80/'M - Cuadro 5'!J75*100-100</f>
        <v>22.58973900903824</v>
      </c>
      <c r="K75" s="36">
        <f>+'M - Cuadro 5'!K80/'M - Cuadro 5'!K75*100-100</f>
        <v>-21.000614997041382</v>
      </c>
      <c r="L75" s="36">
        <f>+'M - Cuadro 5'!L80/'M - Cuadro 5'!L75*100-100</f>
        <v>21.463941313634095</v>
      </c>
      <c r="M75" s="36">
        <f>+'M - Cuadro 5'!M80/'M - Cuadro 5'!M75*100-100</f>
        <v>-0.48654304650801805</v>
      </c>
      <c r="N75" s="36">
        <f>+'M - Cuadro 5'!N80/'M - Cuadro 5'!N75*100-100</f>
        <v>62.29130265738209</v>
      </c>
      <c r="O75" s="36">
        <f>+'M - Cuadro 5'!O80/'M - Cuadro 5'!O75*100-100</f>
        <v>20.109619528535447</v>
      </c>
      <c r="P75" s="37">
        <f>+'M - Cuadro 5'!P80/'M - Cuadro 5'!P75*100-100</f>
        <v>44.098400874983213</v>
      </c>
    </row>
    <row r="76" spans="2:16" x14ac:dyDescent="0.25">
      <c r="B76" s="35" t="s">
        <v>22</v>
      </c>
      <c r="C76" s="36">
        <v>0</v>
      </c>
      <c r="D76" s="36">
        <f>+'M - Cuadro 5'!D81/'M - Cuadro 5'!D76*100-100</f>
        <v>1.8821005580349777</v>
      </c>
      <c r="E76" s="36">
        <f>+'M - Cuadro 5'!E81/'M - Cuadro 5'!E76*100-100</f>
        <v>43.682774193149953</v>
      </c>
      <c r="F76" s="36">
        <f>+'M - Cuadro 5'!F81/'M - Cuadro 5'!F76*100-100</f>
        <v>24.438839848675926</v>
      </c>
      <c r="G76" s="36">
        <f>+'M - Cuadro 5'!G81/'M - Cuadro 5'!G76*100-100</f>
        <v>-8.8213162866086776</v>
      </c>
      <c r="H76" s="36">
        <f>+'M - Cuadro 5'!H81/'M - Cuadro 5'!H76*100-100</f>
        <v>10.682286461733298</v>
      </c>
      <c r="I76" s="36">
        <f>+'M - Cuadro 5'!I81/'M - Cuadro 5'!I76*100-100</f>
        <v>298.04850742295037</v>
      </c>
      <c r="J76" s="36">
        <f>+'M - Cuadro 5'!J81/'M - Cuadro 5'!J76*100-100</f>
        <v>26.12238035283508</v>
      </c>
      <c r="K76" s="36">
        <f>+'M - Cuadro 5'!K81/'M - Cuadro 5'!K76*100-100</f>
        <v>26.714662622363633</v>
      </c>
      <c r="L76" s="36">
        <f>+'M - Cuadro 5'!L81/'M - Cuadro 5'!L76*100-100</f>
        <v>16.324457772479377</v>
      </c>
      <c r="M76" s="36">
        <f>+'M - Cuadro 5'!M81/'M - Cuadro 5'!M76*100-100</f>
        <v>-4.6074641870189765</v>
      </c>
      <c r="N76" s="36">
        <f>+'M - Cuadro 5'!N81/'M - Cuadro 5'!N76*100-100</f>
        <v>45.699814988223096</v>
      </c>
      <c r="O76" s="36">
        <f>+'M - Cuadro 5'!O81/'M - Cuadro 5'!O76*100-100</f>
        <v>20.711833512690788</v>
      </c>
      <c r="P76" s="37">
        <f>+'M - Cuadro 5'!P81/'M - Cuadro 5'!P76*100-100</f>
        <v>31.068685145064052</v>
      </c>
    </row>
    <row r="77" spans="2:16" x14ac:dyDescent="0.25">
      <c r="B77" s="35" t="s">
        <v>23</v>
      </c>
      <c r="C77" s="36">
        <v>0</v>
      </c>
      <c r="D77" s="36">
        <f>+'M - Cuadro 5'!D82/'M - Cuadro 5'!D77*100-100</f>
        <v>-30.0312970278802</v>
      </c>
      <c r="E77" s="36">
        <f>+'M - Cuadro 5'!E82/'M - Cuadro 5'!E77*100-100</f>
        <v>26.178593464388271</v>
      </c>
      <c r="F77" s="36">
        <f>+'M - Cuadro 5'!F82/'M - Cuadro 5'!F77*100-100</f>
        <v>14.061196834665097</v>
      </c>
      <c r="G77" s="36">
        <f>+'M - Cuadro 5'!G82/'M - Cuadro 5'!G77*100-100</f>
        <v>16.086474501108626</v>
      </c>
      <c r="H77" s="36">
        <f>+'M - Cuadro 5'!H82/'M - Cuadro 5'!H77*100-100</f>
        <v>-17.150520209521218</v>
      </c>
      <c r="I77" s="36">
        <f>+'M - Cuadro 5'!I82/'M - Cuadro 5'!I77*100-100</f>
        <v>185.5786341604371</v>
      </c>
      <c r="J77" s="36">
        <f>+'M - Cuadro 5'!J82/'M - Cuadro 5'!J77*100-100</f>
        <v>-6.7660920956918318</v>
      </c>
      <c r="K77" s="36">
        <f>+'M - Cuadro 5'!K82/'M - Cuadro 5'!K77*100-100</f>
        <v>39.147275089264326</v>
      </c>
      <c r="L77" s="36">
        <f>+'M - Cuadro 5'!L82/'M - Cuadro 5'!L77*100-100</f>
        <v>42.793360567358661</v>
      </c>
      <c r="M77" s="36">
        <f>+'M - Cuadro 5'!M82/'M - Cuadro 5'!M77*100-100</f>
        <v>-5.0968364424583399</v>
      </c>
      <c r="N77" s="36">
        <f>+'M - Cuadro 5'!N82/'M - Cuadro 5'!N77*100-100</f>
        <v>63.066105545330032</v>
      </c>
      <c r="O77" s="36">
        <f>+'M - Cuadro 5'!O82/'M - Cuadro 5'!O77*100-100</f>
        <v>28.354114771347895</v>
      </c>
      <c r="P77" s="37">
        <f>+'M - Cuadro 5'!P82/'M - Cuadro 5'!P77*100-100</f>
        <v>10.50680419855297</v>
      </c>
    </row>
    <row r="78" spans="2:16" x14ac:dyDescent="0.25">
      <c r="B78" s="57">
        <v>2023</v>
      </c>
      <c r="C78" s="58">
        <v>0</v>
      </c>
      <c r="D78" s="58">
        <f>+'M - Cuadro 5'!D83/'M - Cuadro 5'!D78*100-100</f>
        <v>-16.16740653547437</v>
      </c>
      <c r="E78" s="58">
        <f>+'M - Cuadro 5'!E83/'M - Cuadro 5'!E78*100-100</f>
        <v>10.800034076627284</v>
      </c>
      <c r="F78" s="58">
        <f>+'M - Cuadro 5'!F83/'M - Cuadro 5'!F78*100-100</f>
        <v>3.3687207332647944</v>
      </c>
      <c r="G78" s="58">
        <f>+'M - Cuadro 5'!G83/'M - Cuadro 5'!G78*100-100</f>
        <v>10.839427443957831</v>
      </c>
      <c r="H78" s="58">
        <f>+'M - Cuadro 5'!H83/'M - Cuadro 5'!H78*100-100</f>
        <v>-8.308290009707946</v>
      </c>
      <c r="I78" s="58">
        <f>+'M - Cuadro 5'!I83/'M - Cuadro 5'!I78*100-100</f>
        <v>29.639468135716328</v>
      </c>
      <c r="J78" s="58">
        <f>+'M - Cuadro 5'!J83/'M - Cuadro 5'!J78*100-100</f>
        <v>13.816739374832807</v>
      </c>
      <c r="K78" s="58">
        <f>+'M - Cuadro 5'!K83/'M - Cuadro 5'!K78*100-100</f>
        <v>-0.91714733451452446</v>
      </c>
      <c r="L78" s="58">
        <f>+'M - Cuadro 5'!L83/'M - Cuadro 5'!L78*100-100</f>
        <v>21.01471231961429</v>
      </c>
      <c r="M78" s="58">
        <f>+'M - Cuadro 5'!M83/'M - Cuadro 5'!M78*100-100</f>
        <v>-2.9072741110551874</v>
      </c>
      <c r="N78" s="58">
        <f>+'M - Cuadro 5'!N83/'M - Cuadro 5'!N78*100-100</f>
        <v>33.34088660500467</v>
      </c>
      <c r="O78" s="58">
        <f>+'M - Cuadro 5'!O83/'M - Cuadro 5'!O78*100-100</f>
        <v>7.7125877035923054</v>
      </c>
      <c r="P78" s="59">
        <f>+'M - Cuadro 5'!P83/'M - Cuadro 5'!P78*100-100</f>
        <v>4.7393208592332599</v>
      </c>
    </row>
    <row r="79" spans="2:16" x14ac:dyDescent="0.25">
      <c r="B79" s="49" t="s">
        <v>20</v>
      </c>
      <c r="C79" s="50">
        <v>0</v>
      </c>
      <c r="D79" s="50">
        <f>+'M - Cuadro 5'!D84/'M - Cuadro 5'!D79*100-100</f>
        <v>-30.014210693503969</v>
      </c>
      <c r="E79" s="50">
        <f>+'M - Cuadro 5'!E84/'M - Cuadro 5'!E79*100-100</f>
        <v>6.2644021499982614</v>
      </c>
      <c r="F79" s="50">
        <f>+'M - Cuadro 5'!F84/'M - Cuadro 5'!F79*100-100</f>
        <v>4.8000067491997385</v>
      </c>
      <c r="G79" s="50">
        <f>+'M - Cuadro 5'!G84/'M - Cuadro 5'!G79*100-100</f>
        <v>0.70009061979725118</v>
      </c>
      <c r="H79" s="50">
        <f>+'M - Cuadro 5'!H84/'M - Cuadro 5'!H79*100-100</f>
        <v>-19.780917484341799</v>
      </c>
      <c r="I79" s="50">
        <f>+'M - Cuadro 5'!I84/'M - Cuadro 5'!I79*100-100</f>
        <v>60.47795387725904</v>
      </c>
      <c r="J79" s="50">
        <f>+'M - Cuadro 5'!J84/'M - Cuadro 5'!J79*100-100</f>
        <v>14.940119148720072</v>
      </c>
      <c r="K79" s="50">
        <f>+'M - Cuadro 5'!K84/'M - Cuadro 5'!K79*100-100</f>
        <v>1.0293586729411999</v>
      </c>
      <c r="L79" s="50">
        <f>+'M - Cuadro 5'!L84/'M - Cuadro 5'!L79*100-100</f>
        <v>15.879604745590953</v>
      </c>
      <c r="M79" s="50">
        <f>+'M - Cuadro 5'!M84/'M - Cuadro 5'!M79*100-100</f>
        <v>0.65204579792856521</v>
      </c>
      <c r="N79" s="50">
        <f>+'M - Cuadro 5'!N84/'M - Cuadro 5'!N79*100-100</f>
        <v>40.6586691737416</v>
      </c>
      <c r="O79" s="50">
        <f>+'M - Cuadro 5'!O84/'M - Cuadro 5'!O79*100-100</f>
        <v>20.635738249530419</v>
      </c>
      <c r="P79" s="51">
        <f>+'M - Cuadro 5'!P84/'M - Cuadro 5'!P79*100-100</f>
        <v>0.14797814541667265</v>
      </c>
    </row>
    <row r="80" spans="2:16" x14ac:dyDescent="0.25">
      <c r="B80" s="49" t="s">
        <v>21</v>
      </c>
      <c r="C80" s="50">
        <v>0</v>
      </c>
      <c r="D80" s="50">
        <f>+'M - Cuadro 5'!D85/'M - Cuadro 5'!D80*100-100</f>
        <v>-13.190736880005574</v>
      </c>
      <c r="E80" s="50">
        <f>+'M - Cuadro 5'!E85/'M - Cuadro 5'!E80*100-100</f>
        <v>3.9898503691998712</v>
      </c>
      <c r="F80" s="50">
        <f>+'M - Cuadro 5'!F85/'M - Cuadro 5'!F80*100-100</f>
        <v>0.88432732755376264</v>
      </c>
      <c r="G80" s="50">
        <f>+'M - Cuadro 5'!G85/'M - Cuadro 5'!G80*100-100</f>
        <v>12.958281482512859</v>
      </c>
      <c r="H80" s="50">
        <f>+'M - Cuadro 5'!H85/'M - Cuadro 5'!H80*100-100</f>
        <v>-7.8054114214088912</v>
      </c>
      <c r="I80" s="50">
        <f>+'M - Cuadro 5'!I85/'M - Cuadro 5'!I80*100-100</f>
        <v>10.582953904639638</v>
      </c>
      <c r="J80" s="50">
        <f>+'M - Cuadro 5'!J85/'M - Cuadro 5'!J80*100-100</f>
        <v>8.4191250326327349</v>
      </c>
      <c r="K80" s="50">
        <f>+'M - Cuadro 5'!K85/'M - Cuadro 5'!K80*100-100</f>
        <v>1.9492213715992506</v>
      </c>
      <c r="L80" s="50">
        <f>+'M - Cuadro 5'!L85/'M - Cuadro 5'!L80*100-100</f>
        <v>22.415720216753911</v>
      </c>
      <c r="M80" s="50">
        <f>+'M - Cuadro 5'!M85/'M - Cuadro 5'!M80*100-100</f>
        <v>-7.5187719892395108</v>
      </c>
      <c r="N80" s="50">
        <f>+'M - Cuadro 5'!N85/'M - Cuadro 5'!N80*100-100</f>
        <v>7.5109535994839263</v>
      </c>
      <c r="O80" s="50">
        <f>+'M - Cuadro 5'!O85/'M - Cuadro 5'!O80*100-100</f>
        <v>25.784532474341233</v>
      </c>
      <c r="P80" s="51">
        <f>+'M - Cuadro 5'!P85/'M - Cuadro 5'!P80*100-100</f>
        <v>1.1435547224213565</v>
      </c>
    </row>
    <row r="81" spans="2:16" x14ac:dyDescent="0.25">
      <c r="B81" s="49" t="s">
        <v>22</v>
      </c>
      <c r="C81" s="50">
        <v>0</v>
      </c>
      <c r="D81" s="50">
        <f>+'M - Cuadro 5'!D86/'M - Cuadro 5'!D81*100-100</f>
        <v>-17.139129762786823</v>
      </c>
      <c r="E81" s="50">
        <f>+'M - Cuadro 5'!E86/'M - Cuadro 5'!E81*100-100</f>
        <v>8.7423445923927829</v>
      </c>
      <c r="F81" s="50">
        <f>+'M - Cuadro 5'!F86/'M - Cuadro 5'!F81*100-100</f>
        <v>4.2869786270215258</v>
      </c>
      <c r="G81" s="50">
        <f>+'M - Cuadro 5'!G86/'M - Cuadro 5'!G81*100-100</f>
        <v>12.828452821721086</v>
      </c>
      <c r="H81" s="50">
        <f>+'M - Cuadro 5'!H86/'M - Cuadro 5'!H81*100-100</f>
        <v>-9.0640158104410062</v>
      </c>
      <c r="I81" s="50">
        <f>+'M - Cuadro 5'!I86/'M - Cuadro 5'!I81*100-100</f>
        <v>23.408796450044392</v>
      </c>
      <c r="J81" s="50">
        <f>+'M - Cuadro 5'!J86/'M - Cuadro 5'!J81*100-100</f>
        <v>12.854284249347785</v>
      </c>
      <c r="K81" s="50">
        <f>+'M - Cuadro 5'!K86/'M - Cuadro 5'!K81*100-100</f>
        <v>-10.937149552718822</v>
      </c>
      <c r="L81" s="50">
        <f>+'M - Cuadro 5'!L86/'M - Cuadro 5'!L81*100-100</f>
        <v>50.475691745317022</v>
      </c>
      <c r="M81" s="50">
        <f>+'M - Cuadro 5'!M86/'M - Cuadro 5'!M81*100-100</f>
        <v>-5.3235959055688511</v>
      </c>
      <c r="N81" s="50">
        <f>+'M - Cuadro 5'!N86/'M - Cuadro 5'!N81*100-100</f>
        <v>21.468944151615261</v>
      </c>
      <c r="O81" s="50">
        <f>+'M - Cuadro 5'!O86/'M - Cuadro 5'!O81*100-100</f>
        <v>12.610319627366167</v>
      </c>
      <c r="P81" s="51">
        <f>+'M - Cuadro 5'!P86/'M - Cuadro 5'!P81*100-100</f>
        <v>4.5154800971518085</v>
      </c>
    </row>
    <row r="82" spans="2:16" x14ac:dyDescent="0.25">
      <c r="B82" s="49" t="s">
        <v>23</v>
      </c>
      <c r="C82" s="50">
        <v>0</v>
      </c>
      <c r="D82" s="50">
        <f>+'M - Cuadro 5'!D87/'M - Cuadro 5'!D82*100-100</f>
        <v>0.47687622093461357</v>
      </c>
      <c r="E82" s="50">
        <f>+'M - Cuadro 5'!E87/'M - Cuadro 5'!E82*100-100</f>
        <v>24.22059932321001</v>
      </c>
      <c r="F82" s="50">
        <f>+'M - Cuadro 5'!F87/'M - Cuadro 5'!F82*100-100</f>
        <v>3.5356883069462128</v>
      </c>
      <c r="G82" s="50">
        <f>+'M - Cuadro 5'!G87/'M - Cuadro 5'!G82*100-100</f>
        <v>15.496279100519388</v>
      </c>
      <c r="H82" s="50">
        <f>+'M - Cuadro 5'!H87/'M - Cuadro 5'!H82*100-100</f>
        <v>5.9305365180334348</v>
      </c>
      <c r="I82" s="50">
        <f>+'M - Cuadro 5'!I87/'M - Cuadro 5'!I82*100-100</f>
        <v>34.767607165439728</v>
      </c>
      <c r="J82" s="50">
        <f>+'M - Cuadro 5'!J87/'M - Cuadro 5'!J82*100-100</f>
        <v>19.030377080382621</v>
      </c>
      <c r="K82" s="50">
        <f>+'M - Cuadro 5'!K87/'M - Cuadro 5'!K82*100-100</f>
        <v>5.4285580219151797</v>
      </c>
      <c r="L82" s="50">
        <f>+'M - Cuadro 5'!L87/'M - Cuadro 5'!L82*100-100</f>
        <v>4.7145814721855999</v>
      </c>
      <c r="M82" s="50">
        <f>+'M - Cuadro 5'!M87/'M - Cuadro 5'!M82*100-100</f>
        <v>0.12467888800924243</v>
      </c>
      <c r="N82" s="50">
        <f>+'M - Cuadro 5'!N87/'M - Cuadro 5'!N82*100-100</f>
        <v>96.116980938219967</v>
      </c>
      <c r="O82" s="50">
        <f>+'M - Cuadro 5'!O87/'M - Cuadro 5'!O82*100-100</f>
        <v>-14.295057039359321</v>
      </c>
      <c r="P82" s="51">
        <f>+'M - Cuadro 5'!P87/'M - Cuadro 5'!P82*100-100</f>
        <v>12.821662723047055</v>
      </c>
    </row>
    <row r="83" spans="2:16" x14ac:dyDescent="0.25">
      <c r="B83" s="38">
        <v>2024</v>
      </c>
      <c r="C83" s="39">
        <v>0</v>
      </c>
      <c r="D83" s="39">
        <f>+'M - Cuadro 5'!D88/'M - Cuadro 5'!D83*100-100</f>
        <v>19.670190557620131</v>
      </c>
      <c r="E83" s="39">
        <f>+'M - Cuadro 5'!E88/'M - Cuadro 5'!E83*100-100</f>
        <v>16.591775640007626</v>
      </c>
      <c r="F83" s="39">
        <f>+'M - Cuadro 5'!F88/'M - Cuadro 5'!F83*100-100</f>
        <v>9.1659600829643324</v>
      </c>
      <c r="G83" s="39">
        <f>+'M - Cuadro 5'!G88/'M - Cuadro 5'!G83*100-100</f>
        <v>18.062397012616543</v>
      </c>
      <c r="H83" s="39">
        <f>+'M - Cuadro 5'!H88/'M - Cuadro 5'!H83*100-100</f>
        <v>17.301831558350429</v>
      </c>
      <c r="I83" s="39">
        <f>+'M - Cuadro 5'!I88/'M - Cuadro 5'!I83*100-100</f>
        <v>24.188700830031792</v>
      </c>
      <c r="J83" s="39">
        <f>+'M - Cuadro 5'!J88/'M - Cuadro 5'!J83*100-100</f>
        <v>3.776575196528853</v>
      </c>
      <c r="K83" s="39">
        <f>+'M - Cuadro 5'!K88/'M - Cuadro 5'!K83*100-100</f>
        <v>5.2420538250929098</v>
      </c>
      <c r="L83" s="39">
        <f>+'M - Cuadro 5'!L88/'M - Cuadro 5'!L83*100-100</f>
        <v>9.5223848357057079</v>
      </c>
      <c r="M83" s="39">
        <f>+'M - Cuadro 5'!M88/'M - Cuadro 5'!M83*100-100</f>
        <v>-11.25319688802837</v>
      </c>
      <c r="N83" s="39">
        <f>+'M - Cuadro 5'!N88/'M - Cuadro 5'!N83*100-100</f>
        <v>10.680958245728547</v>
      </c>
      <c r="O83" s="39">
        <f>+'M - Cuadro 5'!O88/'M - Cuadro 5'!O83*100-100</f>
        <v>3.3169268944689634</v>
      </c>
      <c r="P83" s="40">
        <f>+'M - Cuadro 5'!P88/'M - Cuadro 5'!P83*100-100</f>
        <v>14.25299147335808</v>
      </c>
    </row>
    <row r="84" spans="2:16" x14ac:dyDescent="0.25">
      <c r="B84" s="35" t="s">
        <v>20</v>
      </c>
      <c r="C84" s="36">
        <v>0</v>
      </c>
      <c r="D84" s="36">
        <f>+'M - Cuadro 5'!D89/'M - Cuadro 5'!D84*100-100</f>
        <v>9.2436049860290268</v>
      </c>
      <c r="E84" s="36">
        <f>+'M - Cuadro 5'!E89/'M - Cuadro 5'!E84*100-100</f>
        <v>21.314601464616587</v>
      </c>
      <c r="F84" s="36">
        <f>+'M - Cuadro 5'!F89/'M - Cuadro 5'!F84*100-100</f>
        <v>1.5339193871891581</v>
      </c>
      <c r="G84" s="36">
        <f>+'M - Cuadro 5'!G89/'M - Cuadro 5'!G84*100-100</f>
        <v>11.989569555827146</v>
      </c>
      <c r="H84" s="36">
        <f>+'M - Cuadro 5'!H89/'M - Cuadro 5'!H84*100-100</f>
        <v>10.570330188345395</v>
      </c>
      <c r="I84" s="36">
        <f>+'M - Cuadro 5'!I89/'M - Cuadro 5'!I84*100-100</f>
        <v>51.394489071666953</v>
      </c>
      <c r="J84" s="36">
        <f>+'M - Cuadro 5'!J89/'M - Cuadro 5'!J84*100-100</f>
        <v>8.8682911211894719</v>
      </c>
      <c r="K84" s="36">
        <f>+'M - Cuadro 5'!K89/'M - Cuadro 5'!K84*100-100</f>
        <v>-0.88884612046086886</v>
      </c>
      <c r="L84" s="36">
        <f>+'M - Cuadro 5'!L89/'M - Cuadro 5'!L84*100-100</f>
        <v>16.976412041730455</v>
      </c>
      <c r="M84" s="36">
        <f>+'M - Cuadro 5'!M89/'M - Cuadro 5'!M84*100-100</f>
        <v>-13.413823007592924</v>
      </c>
      <c r="N84" s="36">
        <f>+'M - Cuadro 5'!N89/'M - Cuadro 5'!N84*100-100</f>
        <v>7.8971988090816154</v>
      </c>
      <c r="O84" s="36">
        <f>+'M - Cuadro 5'!O89/'M - Cuadro 5'!O84*100-100</f>
        <v>6.5109559596687916</v>
      </c>
      <c r="P84" s="37">
        <f>+'M - Cuadro 5'!P89/'M - Cuadro 5'!P84*100-100</f>
        <v>17.300368465324397</v>
      </c>
    </row>
    <row r="85" spans="2:16" x14ac:dyDescent="0.25">
      <c r="B85" s="35" t="s">
        <v>21</v>
      </c>
      <c r="C85" s="36">
        <v>0</v>
      </c>
      <c r="D85" s="36">
        <f>+'M - Cuadro 5'!D90/'M - Cuadro 5'!D85*100-100</f>
        <v>7.9735787590348224</v>
      </c>
      <c r="E85" s="36">
        <f>+'M - Cuadro 5'!E90/'M - Cuadro 5'!E85*100-100</f>
        <v>15.935651526523458</v>
      </c>
      <c r="F85" s="36">
        <f>+'M - Cuadro 5'!F90/'M - Cuadro 5'!F85*100-100</f>
        <v>13.712843412138341</v>
      </c>
      <c r="G85" s="36">
        <f>+'M - Cuadro 5'!G90/'M - Cuadro 5'!G85*100-100</f>
        <v>13.373458008724711</v>
      </c>
      <c r="H85" s="36">
        <f>+'M - Cuadro 5'!H90/'M - Cuadro 5'!H85*100-100</f>
        <v>10.591503450577136</v>
      </c>
      <c r="I85" s="36">
        <f>+'M - Cuadro 5'!I90/'M - Cuadro 5'!I85*100-100</f>
        <v>15.813885014856808</v>
      </c>
      <c r="J85" s="36">
        <f>+'M - Cuadro 5'!J90/'M - Cuadro 5'!J85*100-100</f>
        <v>3.9703731783043281</v>
      </c>
      <c r="K85" s="36">
        <f>+'M - Cuadro 5'!K90/'M - Cuadro 5'!K85*100-100</f>
        <v>24.937990412102678</v>
      </c>
      <c r="L85" s="36">
        <f>+'M - Cuadro 5'!L90/'M - Cuadro 5'!L85*100-100</f>
        <v>16.075369593470597</v>
      </c>
      <c r="M85" s="36">
        <f>+'M - Cuadro 5'!M90/'M - Cuadro 5'!M85*100-100</f>
        <v>-8.0938835303921763</v>
      </c>
      <c r="N85" s="36">
        <f>+'M - Cuadro 5'!N90/'M - Cuadro 5'!N85*100-100</f>
        <v>17.171415781281169</v>
      </c>
      <c r="O85" s="36">
        <f>+'M - Cuadro 5'!O90/'M - Cuadro 5'!O85*100-100</f>
        <v>-0.84973878835621974</v>
      </c>
      <c r="P85" s="37">
        <f>+'M - Cuadro 5'!P90/'M - Cuadro 5'!P85*100-100</f>
        <v>10.872034691321431</v>
      </c>
    </row>
    <row r="86" spans="2:16" x14ac:dyDescent="0.25">
      <c r="B86" s="35" t="s">
        <v>22</v>
      </c>
      <c r="C86" s="36">
        <v>0</v>
      </c>
      <c r="D86" s="36">
        <f>+'M - Cuadro 5'!D91/'M - Cuadro 5'!D86*100-100</f>
        <v>30.031334132068196</v>
      </c>
      <c r="E86" s="36">
        <f>+'M - Cuadro 5'!E91/'M - Cuadro 5'!E86*100-100</f>
        <v>14.507311236433452</v>
      </c>
      <c r="F86" s="36">
        <f>+'M - Cuadro 5'!F91/'M - Cuadro 5'!F86*100-100</f>
        <v>7.600880589883019</v>
      </c>
      <c r="G86" s="36">
        <f>+'M - Cuadro 5'!G91/'M - Cuadro 5'!G86*100-100</f>
        <v>34.613888778400934</v>
      </c>
      <c r="H86" s="36">
        <f>+'M - Cuadro 5'!H91/'M - Cuadro 5'!H86*100-100</f>
        <v>22.899079302349762</v>
      </c>
      <c r="I86" s="36">
        <f>+'M - Cuadro 5'!I91/'M - Cuadro 5'!I86*100-100</f>
        <v>14.744570574984664</v>
      </c>
      <c r="J86" s="36">
        <f>+'M - Cuadro 5'!J91/'M - Cuadro 5'!J86*100-100</f>
        <v>4.7983668197365574</v>
      </c>
      <c r="K86" s="36">
        <f>+'M - Cuadro 5'!K91/'M - Cuadro 5'!K86*100-100</f>
        <v>11.694947848462917</v>
      </c>
      <c r="L86" s="36">
        <f>+'M - Cuadro 5'!L91/'M - Cuadro 5'!L86*100-100</f>
        <v>-5.34370477325416</v>
      </c>
      <c r="M86" s="36">
        <f>+'M - Cuadro 5'!M91/'M - Cuadro 5'!M86*100-100</f>
        <v>-8.2410919833947816</v>
      </c>
      <c r="N86" s="36">
        <f>+'M - Cuadro 5'!N91/'M - Cuadro 5'!N86*100-100</f>
        <v>10.380072945969204</v>
      </c>
      <c r="O86" s="36">
        <f>+'M - Cuadro 5'!O91/'M - Cuadro 5'!O86*100-100</f>
        <v>-1.678507538913081</v>
      </c>
      <c r="P86" s="37">
        <f>+'M - Cuadro 5'!P91/'M - Cuadro 5'!P86*100-100</f>
        <v>13.496600422377568</v>
      </c>
    </row>
    <row r="87" spans="2:16" x14ac:dyDescent="0.25">
      <c r="B87" s="35" t="s">
        <v>23</v>
      </c>
      <c r="C87" s="36">
        <v>0</v>
      </c>
      <c r="D87" s="36">
        <f>+'M - Cuadro 5'!D92/'M - Cuadro 5'!D87*100-100</f>
        <v>31.542360849537999</v>
      </c>
      <c r="E87" s="36">
        <f>+'M - Cuadro 5'!E92/'M - Cuadro 5'!E87*100-100</f>
        <v>15.224063138937055</v>
      </c>
      <c r="F87" s="36">
        <f>+'M - Cuadro 5'!F92/'M - Cuadro 5'!F87*100-100</f>
        <v>13.658882254435341</v>
      </c>
      <c r="G87" s="36">
        <f>+'M - Cuadro 5'!G92/'M - Cuadro 5'!G87*100-100</f>
        <v>-4.865886004694147</v>
      </c>
      <c r="H87" s="36">
        <f>+'M - Cuadro 5'!H92/'M - Cuadro 5'!H87*100-100</f>
        <v>24.672668111222109</v>
      </c>
      <c r="I87" s="36">
        <f>+'M - Cuadro 5'!I92/'M - Cuadro 5'!I87*100-100</f>
        <v>19.242607227728442</v>
      </c>
      <c r="J87" s="36">
        <f>+'M - Cuadro 5'!J92/'M - Cuadro 5'!J87*100-100</f>
        <v>-2.4598234712479297</v>
      </c>
      <c r="K87" s="36">
        <f>+'M - Cuadro 5'!K92/'M - Cuadro 5'!K87*100-100</f>
        <v>-9.9899389859179877</v>
      </c>
      <c r="L87" s="36">
        <f>+'M - Cuadro 5'!L92/'M - Cuadro 5'!L87*100-100</f>
        <v>13.028681263666144</v>
      </c>
      <c r="M87" s="36">
        <f>+'M - Cuadro 5'!M92/'M - Cuadro 5'!M87*100-100</f>
        <v>-14.450246846301056</v>
      </c>
      <c r="N87" s="36">
        <f>+'M - Cuadro 5'!N92/'M - Cuadro 5'!N87*100-100</f>
        <v>5.9307840723977279</v>
      </c>
      <c r="O87" s="36">
        <f>+'M - Cuadro 5'!O92/'M - Cuadro 5'!O87*100-100</f>
        <v>9.7127622433510652</v>
      </c>
      <c r="P87" s="37">
        <f>+'M - Cuadro 5'!P92/'M - Cuadro 5'!P87*100-100</f>
        <v>15.431207133372851</v>
      </c>
    </row>
    <row r="88" spans="2:16" x14ac:dyDescent="0.25">
      <c r="B88" s="57">
        <v>2025</v>
      </c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9"/>
    </row>
    <row r="89" spans="2:16" x14ac:dyDescent="0.25">
      <c r="B89" s="49" t="s">
        <v>20</v>
      </c>
      <c r="C89" s="50">
        <v>0</v>
      </c>
      <c r="D89" s="50">
        <f>+'M - Cuadro 5'!D94/'M - Cuadro 5'!D89*100-100</f>
        <v>15.428008591969004</v>
      </c>
      <c r="E89" s="50">
        <f>+'M - Cuadro 5'!E94/'M - Cuadro 5'!E89*100-100</f>
        <v>6.091145694223755</v>
      </c>
      <c r="F89" s="50">
        <f>+'M - Cuadro 5'!F94/'M - Cuadro 5'!F89*100-100</f>
        <v>9.1508023310961022</v>
      </c>
      <c r="G89" s="50">
        <f>+'M - Cuadro 5'!G94/'M - Cuadro 5'!G89*100-100</f>
        <v>4.1418592395752825</v>
      </c>
      <c r="H89" s="50">
        <f>+'M - Cuadro 5'!H94/'M - Cuadro 5'!H89*100-100</f>
        <v>12.271871126919649</v>
      </c>
      <c r="I89" s="50">
        <f>+'M - Cuadro 5'!I94/'M - Cuadro 5'!I89*100-100</f>
        <v>-13.425541513877675</v>
      </c>
      <c r="J89" s="50">
        <f>+'M - Cuadro 5'!J94/'M - Cuadro 5'!J89*100-100</f>
        <v>8.525216988495572</v>
      </c>
      <c r="K89" s="50">
        <f>+'M - Cuadro 5'!K94/'M - Cuadro 5'!K89*100-100</f>
        <v>10.315078668716666</v>
      </c>
      <c r="L89" s="50">
        <f>+'M - Cuadro 5'!L94/'M - Cuadro 5'!L89*100-100</f>
        <v>24.755579423871893</v>
      </c>
      <c r="M89" s="50">
        <f>+'M - Cuadro 5'!M94/'M - Cuadro 5'!M89*100-100</f>
        <v>-6.9783381363101427</v>
      </c>
      <c r="N89" s="50">
        <f>+'M - Cuadro 5'!N94/'M - Cuadro 5'!N89*100-100</f>
        <v>13.805195094557405</v>
      </c>
      <c r="O89" s="50">
        <f>+'M - Cuadro 5'!O94/'M - Cuadro 5'!O89*100-100</f>
        <v>0.49612205863789427</v>
      </c>
      <c r="P89" s="51">
        <f>+'M - Cuadro 5'!P94/'M - Cuadro 5'!P89*100-100</f>
        <v>4.7658445217088996</v>
      </c>
    </row>
    <row r="90" spans="2:16" x14ac:dyDescent="0.25">
      <c r="B90" s="60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2"/>
    </row>
    <row r="91" spans="2:16" x14ac:dyDescent="0.25">
      <c r="B91" s="54"/>
      <c r="C91" s="54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</row>
    <row r="92" spans="2:16" x14ac:dyDescent="0.25">
      <c r="B92" s="31"/>
      <c r="C92" s="31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</row>
  </sheetData>
  <mergeCells count="11">
    <mergeCell ref="K6:K7"/>
    <mergeCell ref="B6:B7"/>
    <mergeCell ref="C6:C7"/>
    <mergeCell ref="D6:H6"/>
    <mergeCell ref="I6:I7"/>
    <mergeCell ref="J6:J7"/>
    <mergeCell ref="L6:L7"/>
    <mergeCell ref="M6:M7"/>
    <mergeCell ref="N6:N7"/>
    <mergeCell ref="O6:O7"/>
    <mergeCell ref="P6:P7"/>
  </mergeCells>
  <printOptions horizontalCentered="1"/>
  <pageMargins left="0" right="0" top="0" bottom="0" header="0" footer="0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Notas</vt:lpstr>
      <vt:lpstr>X - Cuadro 1</vt:lpstr>
      <vt:lpstr>X - Cuadro 2</vt:lpstr>
      <vt:lpstr>X - Cuadro 3A y 3B</vt:lpstr>
      <vt:lpstr>X - Cuadro 4</vt:lpstr>
      <vt:lpstr>X - Gráfico 1</vt:lpstr>
      <vt:lpstr>X - Gráfico 2</vt:lpstr>
      <vt:lpstr>M - Cuadro 5</vt:lpstr>
      <vt:lpstr>M - Cuadro 6</vt:lpstr>
      <vt:lpstr>M - Cuadro 7A y 7B</vt:lpstr>
      <vt:lpstr>M - Cuadro 8</vt:lpstr>
      <vt:lpstr>M - Gráfico 3</vt:lpstr>
      <vt:lpstr>M - Gráfico 4</vt:lpstr>
      <vt:lpstr>Gráfico - Serie X y M</vt:lpstr>
      <vt:lpstr>Datos</vt:lpstr>
      <vt:lpstr>'Gráfico - Serie X y M'!Área_de_impresión</vt:lpstr>
      <vt:lpstr>'M - Cuadro 5'!Área_de_impresión</vt:lpstr>
      <vt:lpstr>'M - Cuadro 6'!Área_de_impresión</vt:lpstr>
      <vt:lpstr>'M - Cuadro 7A y 7B'!Área_de_impresión</vt:lpstr>
      <vt:lpstr>'M - Cuadro 8'!Área_de_impresión</vt:lpstr>
      <vt:lpstr>Notas!Área_de_impresión</vt:lpstr>
      <vt:lpstr>'X - Cuadro 1'!Área_de_impresión</vt:lpstr>
      <vt:lpstr>'X - Cuadro 2'!Área_de_impresión</vt:lpstr>
      <vt:lpstr>'X - Cuadro 3A y 3B'!Área_de_impresión</vt:lpstr>
      <vt:lpstr>'X - Cuadro 4'!Área_de_impresión</vt:lpstr>
      <vt:lpstr>'M - Cuadro 5'!Títulos_a_imprimir</vt:lpstr>
      <vt:lpstr>'M - Cuadro 6'!Títulos_a_imprimir</vt:lpstr>
      <vt:lpstr>'X - Cuadro 1'!Títulos_a_imprimir</vt:lpstr>
      <vt:lpstr>'X - Cuadro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Dionisio Remis Salguero</dc:creator>
  <cp:lastModifiedBy>Mary Alejandra Cárdenas Sánchez</cp:lastModifiedBy>
  <cp:lastPrinted>2023-02-15T01:25:55Z</cp:lastPrinted>
  <dcterms:created xsi:type="dcterms:W3CDTF">2023-02-14T14:38:10Z</dcterms:created>
  <dcterms:modified xsi:type="dcterms:W3CDTF">2025-06-18T16:46:07Z</dcterms:modified>
</cp:coreProperties>
</file>